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bdd7cb510bbe0235/Escritorio/AND/Indicadores PES/2022/"/>
    </mc:Choice>
  </mc:AlternateContent>
  <xr:revisionPtr revIDLastSave="23" documentId="8_{AB4A9DCB-5696-4AB4-9022-71A65E73B4BD}" xr6:coauthVersionLast="47" xr6:coauthVersionMax="47" xr10:uidLastSave="{FF1A2A31-A207-4067-84EC-ACDF13B3C9AA}"/>
  <bookViews>
    <workbookView xWindow="-108" yWindow="-108" windowWidth="23256" windowHeight="12456" xr2:uid="{5FCC8A04-0378-4B5D-97DA-4A41503F957D}"/>
  </bookViews>
  <sheets>
    <sheet name="PES - 2022 " sheetId="1" r:id="rId1"/>
  </sheets>
  <externalReferences>
    <externalReference r:id="rId2"/>
    <externalReference r:id="rId3"/>
  </externalReferences>
  <definedNames>
    <definedName name="_xlnm._FilterDatabase" localSheetId="0" hidden="1">'PES - 2022 '!$A$7:$AJ$7</definedName>
    <definedName name="_xlnm.Print_Area" localSheetId="0">'PES - 2022 '!$A$1:$AI$198</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[1]Hoja1!$D$7:$D$9</definedName>
    <definedName name="_xlnm.Print_Titles" localSheetId="0">'PES - 2022 '!$1:$7</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98" i="1" l="1"/>
  <c r="AG198" i="1"/>
  <c r="AH197" i="1"/>
  <c r="AG197" i="1"/>
  <c r="AH196" i="1"/>
  <c r="AG196" i="1"/>
  <c r="AH195" i="1"/>
  <c r="AG195" i="1"/>
  <c r="AH194" i="1"/>
  <c r="AG194" i="1"/>
  <c r="AH193" i="1"/>
  <c r="AG193" i="1"/>
  <c r="AH192" i="1"/>
  <c r="AG192" i="1"/>
  <c r="AH191" i="1"/>
  <c r="AG191" i="1"/>
  <c r="Q191" i="1"/>
  <c r="P191" i="1"/>
  <c r="AH190" i="1"/>
  <c r="AG190" i="1"/>
  <c r="AH189" i="1"/>
  <c r="AG189" i="1"/>
  <c r="Q189" i="1"/>
  <c r="P189" i="1"/>
  <c r="AH188" i="1"/>
  <c r="AG188" i="1"/>
  <c r="AH187" i="1"/>
  <c r="AG187" i="1"/>
  <c r="AH186" i="1"/>
  <c r="AG186" i="1"/>
  <c r="Q186" i="1"/>
  <c r="P186" i="1"/>
  <c r="AH185" i="1"/>
  <c r="AG185" i="1"/>
  <c r="AH184" i="1"/>
  <c r="AG184" i="1"/>
  <c r="AH183" i="1"/>
  <c r="AG183" i="1"/>
  <c r="AH182" i="1"/>
  <c r="AG182" i="1"/>
  <c r="AH181" i="1"/>
  <c r="AG181" i="1"/>
  <c r="Q181" i="1"/>
  <c r="P181" i="1"/>
  <c r="AG180" i="1"/>
  <c r="AH180" i="1"/>
  <c r="AH179" i="1"/>
  <c r="AG179" i="1"/>
  <c r="AH178" i="1"/>
  <c r="AG178" i="1"/>
  <c r="AH177" i="1"/>
  <c r="AG177" i="1"/>
  <c r="AH176" i="1"/>
  <c r="Q176" i="1"/>
  <c r="P176" i="1"/>
  <c r="AH175" i="1"/>
  <c r="AG175" i="1"/>
  <c r="AH174" i="1"/>
  <c r="AG174" i="1"/>
  <c r="AH173" i="1"/>
  <c r="AG173" i="1"/>
  <c r="AH172" i="1"/>
  <c r="AG172" i="1"/>
  <c r="AH171" i="1"/>
  <c r="AG171" i="1"/>
  <c r="AH170" i="1"/>
  <c r="AG170" i="1"/>
  <c r="AH169" i="1"/>
  <c r="AG169" i="1"/>
  <c r="AH168" i="1"/>
  <c r="AG168" i="1"/>
  <c r="AH167" i="1"/>
  <c r="AG167" i="1"/>
  <c r="AH166" i="1"/>
  <c r="AG166" i="1"/>
  <c r="AH165" i="1"/>
  <c r="AG165" i="1"/>
  <c r="Q165" i="1"/>
  <c r="P165" i="1"/>
  <c r="AH164" i="1"/>
  <c r="AG164" i="1"/>
  <c r="AH163" i="1"/>
  <c r="AG163" i="1"/>
  <c r="AH162" i="1"/>
  <c r="AG162" i="1"/>
  <c r="AG161" i="1"/>
  <c r="AH161" i="1"/>
  <c r="Q161" i="1"/>
  <c r="P161" i="1"/>
  <c r="AH160" i="1"/>
  <c r="AG160" i="1"/>
  <c r="AH159" i="1"/>
  <c r="AG159" i="1"/>
  <c r="AH158" i="1"/>
  <c r="AH157" i="1"/>
  <c r="AH156" i="1"/>
  <c r="AH155" i="1"/>
  <c r="AH154" i="1"/>
  <c r="AH153" i="1"/>
  <c r="AH152" i="1"/>
  <c r="AH151" i="1"/>
  <c r="AG151" i="1"/>
  <c r="AH150" i="1"/>
  <c r="AG150" i="1"/>
  <c r="AH149" i="1"/>
  <c r="AG149" i="1"/>
  <c r="AH148" i="1"/>
  <c r="AG148" i="1"/>
  <c r="AH147" i="1"/>
  <c r="AG147" i="1"/>
  <c r="AH146" i="1"/>
  <c r="AG146" i="1"/>
  <c r="AH145" i="1"/>
  <c r="AG145" i="1"/>
  <c r="Q145" i="1"/>
  <c r="P145" i="1"/>
  <c r="AH144" i="1"/>
  <c r="AG144" i="1"/>
  <c r="AH143" i="1"/>
  <c r="AG143" i="1"/>
  <c r="AH142" i="1"/>
  <c r="AG142" i="1"/>
  <c r="AH141" i="1"/>
  <c r="AG141" i="1"/>
  <c r="AH140" i="1"/>
  <c r="AG140" i="1"/>
  <c r="AH139" i="1"/>
  <c r="AG139" i="1"/>
  <c r="AH138" i="1"/>
  <c r="Q138" i="1"/>
  <c r="P138" i="1"/>
  <c r="AH137" i="1"/>
  <c r="AG137" i="1"/>
  <c r="AH136" i="1"/>
  <c r="AG136" i="1"/>
  <c r="AH135" i="1"/>
  <c r="AG135" i="1"/>
  <c r="AH134" i="1"/>
  <c r="AG134" i="1"/>
  <c r="AH133" i="1"/>
  <c r="AG133" i="1"/>
  <c r="AH132" i="1"/>
  <c r="AG132" i="1"/>
  <c r="AH131" i="1"/>
  <c r="AG131" i="1"/>
  <c r="AH130" i="1"/>
  <c r="AG130" i="1"/>
  <c r="Q130" i="1"/>
  <c r="P130" i="1"/>
  <c r="AH129" i="1"/>
  <c r="AG129" i="1"/>
  <c r="AH128" i="1"/>
  <c r="AG128" i="1"/>
  <c r="AH127" i="1"/>
  <c r="AG127" i="1"/>
  <c r="AH126" i="1"/>
  <c r="AG126" i="1"/>
  <c r="AH125" i="1"/>
  <c r="AG125" i="1"/>
  <c r="AH124" i="1"/>
  <c r="AG124" i="1"/>
  <c r="AH123" i="1"/>
  <c r="AG123" i="1"/>
  <c r="AH122" i="1"/>
  <c r="AG122" i="1"/>
  <c r="AH121" i="1"/>
  <c r="AG121" i="1"/>
  <c r="AH120" i="1"/>
  <c r="AG120" i="1"/>
  <c r="AH119" i="1"/>
  <c r="AG119" i="1"/>
  <c r="AH118" i="1"/>
  <c r="AG118" i="1"/>
  <c r="AH117" i="1"/>
  <c r="AG117" i="1"/>
  <c r="AG116" i="1"/>
  <c r="Q116" i="1"/>
  <c r="P116" i="1"/>
  <c r="AH115" i="1"/>
  <c r="AG115" i="1"/>
  <c r="AH114" i="1"/>
  <c r="AG114" i="1"/>
  <c r="AH113" i="1"/>
  <c r="AG113" i="1"/>
  <c r="AH112" i="1"/>
  <c r="AG112" i="1"/>
  <c r="AH111" i="1"/>
  <c r="AG111" i="1"/>
  <c r="AH110" i="1"/>
  <c r="AG110" i="1"/>
  <c r="AH109" i="1"/>
  <c r="AG109" i="1"/>
  <c r="AH108" i="1"/>
  <c r="AG108" i="1"/>
  <c r="AH107" i="1"/>
  <c r="AG107" i="1"/>
  <c r="AH106" i="1"/>
  <c r="AG106" i="1"/>
  <c r="AH105" i="1"/>
  <c r="AG105" i="1"/>
  <c r="AH104" i="1"/>
  <c r="AG104" i="1"/>
  <c r="AH103" i="1"/>
  <c r="AG103" i="1"/>
  <c r="AH102" i="1"/>
  <c r="AG102" i="1"/>
  <c r="Q102" i="1"/>
  <c r="P102" i="1"/>
  <c r="AH101" i="1"/>
  <c r="AG101" i="1"/>
  <c r="AH100" i="1"/>
  <c r="AG100" i="1"/>
  <c r="AH99" i="1"/>
  <c r="AG99" i="1"/>
  <c r="AH97" i="1"/>
  <c r="AG97" i="1"/>
  <c r="Q97" i="1"/>
  <c r="P97" i="1"/>
  <c r="AH96" i="1"/>
  <c r="AG96" i="1"/>
  <c r="AH95" i="1"/>
  <c r="AG95" i="1"/>
  <c r="Q95" i="1"/>
  <c r="P95" i="1"/>
  <c r="AH94" i="1"/>
  <c r="AG94" i="1"/>
  <c r="Q94" i="1"/>
  <c r="P94" i="1"/>
  <c r="AH93" i="1"/>
  <c r="AG93" i="1"/>
  <c r="Q93" i="1"/>
  <c r="P93" i="1"/>
  <c r="AH92" i="1"/>
  <c r="AG92" i="1"/>
  <c r="AH91" i="1"/>
  <c r="AG91" i="1"/>
  <c r="Q91" i="1"/>
  <c r="P91" i="1"/>
  <c r="AH90" i="1"/>
  <c r="AG90" i="1"/>
  <c r="AH89" i="1"/>
  <c r="AG89" i="1"/>
  <c r="AH88" i="1"/>
  <c r="AG88" i="1"/>
  <c r="AH87" i="1"/>
  <c r="AG87" i="1"/>
  <c r="AH86" i="1"/>
  <c r="AG86" i="1"/>
  <c r="Q86" i="1"/>
  <c r="P86" i="1"/>
  <c r="AH85" i="1"/>
  <c r="AG85" i="1"/>
  <c r="AH84" i="1"/>
  <c r="AG84" i="1"/>
  <c r="AH82" i="1"/>
  <c r="AG82" i="1"/>
  <c r="AH81" i="1"/>
  <c r="AG81" i="1"/>
  <c r="AH80" i="1"/>
  <c r="AG80" i="1"/>
  <c r="AH79" i="1"/>
  <c r="AG79" i="1"/>
  <c r="AH78" i="1"/>
  <c r="AG78" i="1"/>
  <c r="AH77" i="1"/>
  <c r="AG77" i="1"/>
  <c r="AG76" i="1"/>
  <c r="Y76" i="1"/>
  <c r="AH76" i="1" s="1"/>
  <c r="AH75" i="1"/>
  <c r="AG75" i="1"/>
  <c r="AH74" i="1"/>
  <c r="AG74" i="1"/>
  <c r="AH73" i="1"/>
  <c r="AG73" i="1"/>
  <c r="AH72" i="1"/>
  <c r="AG72" i="1"/>
  <c r="AH71" i="1"/>
  <c r="AG71" i="1"/>
  <c r="AH70" i="1"/>
  <c r="AG70" i="1"/>
  <c r="AH69" i="1"/>
  <c r="AG69" i="1"/>
  <c r="AH68" i="1"/>
  <c r="AG68" i="1"/>
  <c r="AH67" i="1"/>
  <c r="AG67" i="1"/>
  <c r="AH66" i="1"/>
  <c r="AG66" i="1"/>
  <c r="AH65" i="1"/>
  <c r="AG65" i="1"/>
  <c r="AH64" i="1"/>
  <c r="AG64" i="1"/>
  <c r="Q64" i="1"/>
  <c r="P64" i="1"/>
  <c r="AH63" i="1"/>
  <c r="AG63" i="1"/>
  <c r="AH62" i="1"/>
  <c r="AG62" i="1"/>
  <c r="AH61" i="1"/>
  <c r="AG61" i="1"/>
  <c r="AH60" i="1"/>
  <c r="AG60" i="1"/>
  <c r="AH59" i="1"/>
  <c r="AG59" i="1"/>
  <c r="AH58" i="1"/>
  <c r="AG58" i="1"/>
  <c r="AH57" i="1"/>
  <c r="AG57" i="1"/>
  <c r="AG56" i="1"/>
  <c r="AH56" i="1"/>
  <c r="AG55" i="1"/>
  <c r="AH54" i="1"/>
  <c r="AG54" i="1"/>
  <c r="AH53" i="1"/>
  <c r="AG53" i="1"/>
  <c r="AH52" i="1"/>
  <c r="AG52" i="1"/>
  <c r="AH51" i="1"/>
  <c r="AG51" i="1"/>
  <c r="AH50" i="1"/>
  <c r="AG50" i="1"/>
  <c r="AH49" i="1"/>
  <c r="AG49" i="1"/>
  <c r="AH48" i="1"/>
  <c r="AG48" i="1"/>
  <c r="Q48" i="1"/>
  <c r="AH47" i="1"/>
  <c r="AG47" i="1"/>
  <c r="AH46" i="1"/>
  <c r="AG46" i="1"/>
  <c r="AH45" i="1"/>
  <c r="AG45" i="1"/>
  <c r="AH44" i="1"/>
  <c r="AG44" i="1"/>
  <c r="AH43" i="1"/>
  <c r="AG43" i="1"/>
  <c r="AH42" i="1"/>
  <c r="AG42" i="1"/>
  <c r="Q42" i="1"/>
  <c r="P42" i="1"/>
  <c r="AH41" i="1"/>
  <c r="AG41" i="1"/>
  <c r="AH40" i="1"/>
  <c r="AG40" i="1"/>
  <c r="AH39" i="1"/>
  <c r="AG39" i="1"/>
  <c r="AH38" i="1"/>
  <c r="AG38" i="1"/>
  <c r="AH37" i="1"/>
  <c r="AG37" i="1"/>
  <c r="AH36" i="1"/>
  <c r="AG36" i="1"/>
  <c r="AH35" i="1"/>
  <c r="AG35" i="1"/>
  <c r="AG34" i="1"/>
  <c r="AH34" i="1"/>
  <c r="AH33" i="1"/>
  <c r="AG33" i="1"/>
  <c r="AG32" i="1"/>
  <c r="AG31" i="1"/>
  <c r="Y31" i="1"/>
  <c r="AH31" i="1" s="1"/>
  <c r="AH30" i="1"/>
  <c r="AG30" i="1"/>
  <c r="AH29" i="1"/>
  <c r="AG29" i="1"/>
  <c r="AH28" i="1"/>
  <c r="AG28" i="1"/>
  <c r="AH27" i="1"/>
  <c r="AG27" i="1"/>
  <c r="AH26" i="1"/>
  <c r="AG26" i="1"/>
  <c r="AH25" i="1"/>
  <c r="AG25" i="1"/>
  <c r="Q25" i="1"/>
  <c r="P25" i="1"/>
  <c r="AH24" i="1"/>
  <c r="AG24" i="1"/>
  <c r="AH23" i="1"/>
  <c r="AG23" i="1"/>
  <c r="AH22" i="1"/>
  <c r="AG22" i="1"/>
  <c r="AH21" i="1"/>
  <c r="AG21" i="1"/>
  <c r="Q21" i="1"/>
  <c r="P21" i="1"/>
  <c r="AH20" i="1"/>
  <c r="AG20" i="1"/>
  <c r="AH19" i="1"/>
  <c r="AG19" i="1"/>
  <c r="Q19" i="1"/>
  <c r="AH18" i="1"/>
  <c r="AG18" i="1"/>
  <c r="AH17" i="1"/>
  <c r="AG17" i="1"/>
  <c r="AH16" i="1"/>
  <c r="AG16" i="1"/>
  <c r="AH15" i="1"/>
  <c r="AG15" i="1"/>
  <c r="Q15" i="1"/>
  <c r="P15" i="1"/>
  <c r="AH14" i="1"/>
  <c r="AG14" i="1"/>
  <c r="Q14" i="1"/>
  <c r="AH13" i="1"/>
  <c r="AG13" i="1"/>
  <c r="AH12" i="1"/>
  <c r="AG12" i="1"/>
  <c r="AG11" i="1"/>
  <c r="AH11" i="1"/>
  <c r="AH10" i="1"/>
  <c r="AG10" i="1"/>
  <c r="AH9" i="1"/>
  <c r="AG9" i="1"/>
  <c r="AH8" i="1"/>
  <c r="AG8" i="1"/>
  <c r="Q8" i="1"/>
  <c r="P8" i="1"/>
  <c r="P199" i="1" l="1"/>
  <c r="AH55" i="1"/>
  <c r="AH116" i="1"/>
  <c r="Q199" i="1"/>
  <c r="AH32" i="1"/>
</calcChain>
</file>

<file path=xl/sharedStrings.xml><?xml version="1.0" encoding="utf-8"?>
<sst xmlns="http://schemas.openxmlformats.org/spreadsheetml/2006/main" count="1462" uniqueCount="698">
  <si>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</si>
  <si>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</si>
  <si>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</si>
  <si>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</si>
  <si>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</si>
  <si>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</si>
  <si>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</si>
  <si>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</si>
  <si>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</si>
  <si>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</si>
  <si>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</si>
  <si>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</si>
  <si>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</si>
  <si>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t>
  </si>
  <si>
    <t>Ejecución 2021</t>
  </si>
  <si>
    <t>Apropiación 2022</t>
  </si>
  <si>
    <t>Ejecución 2022</t>
  </si>
  <si>
    <t>Proyecto Fuente de Recursos vigencia 2022</t>
  </si>
  <si>
    <t>Producto de la Iniciativa</t>
  </si>
  <si>
    <t>Indicador de la Iniciativa</t>
  </si>
  <si>
    <t>observacion tipo indicador</t>
  </si>
  <si>
    <t>Tipo de Indicador</t>
  </si>
  <si>
    <t>Línea Base</t>
  </si>
  <si>
    <t>Meta 2019</t>
  </si>
  <si>
    <t>Avance 2019</t>
  </si>
  <si>
    <t>Meta 2020</t>
  </si>
  <si>
    <t>Avance 2020</t>
  </si>
  <si>
    <t>Meta 2021</t>
  </si>
  <si>
    <t>Avance 2021</t>
  </si>
  <si>
    <t>Meta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</si>
  <si>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</si>
  <si>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</si>
  <si>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</si>
  <si>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</si>
  <si>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</si>
  <si>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</si>
  <si>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</si>
  <si>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</si>
  <si>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</si>
  <si>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</si>
  <si>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</si>
  <si>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</si>
  <si>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</si>
  <si>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</si>
  <si>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</si>
  <si>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ok</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</si>
  <si>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</si>
  <si>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</si>
  <si>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</si>
  <si>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</si>
  <si>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</si>
  <si>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</si>
  <si>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Para 2020 se cuenta con avance pero no programado. </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</si>
  <si>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</si>
  <si>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</si>
  <si>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</si>
  <si>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</si>
  <si>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Para 2021 se cuenta con avance pero no programado. Revisar avance 2021</t>
  </si>
  <si>
    <t>Solución tecnológica desarrollada</t>
  </si>
  <si>
    <t xml:space="preserve">Control integral de las decisiones en segunda instancia de los servicios de Telecomunicaciones (Móvil/ no móvil), postal, radiodifusión sonora y televisión. </t>
  </si>
  <si>
    <t>Resolver los recursos de apelación presentados por los vigilados.</t>
  </si>
  <si>
    <t>Resoluciones que resuelven los recursos de apelación</t>
  </si>
  <si>
    <t>Resoluciones expedidas que resuelven los recursos de apelación en los términos de ley</t>
  </si>
  <si>
    <t>OK</t>
  </si>
  <si>
    <t xml:space="preserve">2. VICEMINISTERIO DE CONECTIVIDAD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</si>
  <si>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</si>
  <si>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</si>
  <si>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</si>
  <si>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</si>
  <si>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</si>
  <si>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</si>
  <si>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</si>
  <si>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</si>
  <si>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</si>
  <si>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</si>
  <si>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</si>
  <si>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</si>
  <si>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</si>
  <si>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 objetiva</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</si>
  <si>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</si>
  <si>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</si>
  <si>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</si>
  <si>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</si>
  <si>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</si>
  <si>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</si>
  <si>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</si>
  <si>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</si>
  <si>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</si>
  <si>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</si>
  <si>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</si>
  <si>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</si>
  <si>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</si>
  <si>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</si>
  <si>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</si>
  <si>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</si>
  <si>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</si>
  <si>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</si>
  <si>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</si>
  <si>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</si>
  <si>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</si>
  <si>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</si>
  <si>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</si>
  <si>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</si>
  <si>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</si>
  <si>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ok, tiene avance cualitativo para 2022, pese a que ya se cumplio la meta, revisar</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</si>
  <si>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</si>
  <si>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</si>
  <si>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</si>
  <si>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</si>
  <si>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</si>
  <si>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</si>
  <si>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</si>
  <si>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</si>
  <si>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</si>
  <si>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</si>
  <si>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</si>
  <si>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</si>
  <si>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</si>
  <si>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</si>
  <si>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</si>
  <si>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</si>
  <si>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</si>
  <si>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</si>
  <si>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</si>
  <si>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</si>
  <si>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</si>
  <si>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</si>
  <si>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</si>
  <si>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</si>
  <si>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</si>
  <si>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</si>
  <si>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</si>
  <si>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</si>
  <si>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este indicador debe ser tipo flujo dado que la línea base es mayor al avance del año 1, por favor confirmar si en 2022 no hay meta</t>
  </si>
  <si>
    <t xml:space="preserve">Ampliación en la capilaridad de puntos aliados comerciales </t>
  </si>
  <si>
    <t>Informe de Arquitectura de Marca</t>
  </si>
  <si>
    <t xml:space="preserve">Arquitectura de Marca Elaborada </t>
  </si>
  <si>
    <t>Este indicador debe ser tipo acumulado</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</si>
  <si>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</si>
  <si>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</si>
  <si>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</si>
  <si>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</si>
  <si>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</si>
  <si>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</si>
  <si>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</si>
  <si>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</si>
  <si>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</si>
  <si>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</si>
  <si>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</si>
  <si>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</si>
  <si>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</si>
  <si>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</si>
  <si>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</si>
  <si>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</si>
  <si>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</si>
  <si>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</si>
  <si>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</si>
  <si>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</si>
  <si>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</si>
  <si>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</si>
  <si>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</si>
  <si>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</si>
  <si>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</si>
  <si>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</si>
  <si>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</si>
  <si>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</si>
  <si>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</si>
  <si>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</si>
  <si>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</si>
  <si>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</si>
  <si>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</si>
  <si>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</si>
  <si>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</si>
  <si>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</si>
  <si>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</si>
  <si>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</si>
  <si>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</si>
  <si>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</si>
  <si>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</si>
  <si>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</si>
  <si>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</si>
  <si>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</si>
  <si>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</si>
  <si>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</si>
  <si>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</si>
  <si>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</si>
  <si>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</si>
  <si>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</si>
  <si>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</si>
  <si>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</si>
  <si>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</si>
  <si>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</si>
  <si>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</si>
  <si>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</si>
  <si>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</si>
  <si>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</si>
  <si>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</si>
  <si>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</si>
  <si>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</si>
  <si>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</si>
  <si>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</si>
  <si>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</si>
  <si>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</si>
  <si>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</si>
  <si>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</si>
  <si>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</si>
  <si>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</si>
  <si>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</si>
  <si>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</si>
  <si>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</si>
  <si>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</si>
  <si>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</si>
  <si>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</si>
  <si>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</si>
  <si>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</si>
  <si>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</si>
  <si>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</si>
  <si>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</si>
  <si>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</si>
  <si>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</si>
  <si>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revisar para 2021 xq no se programó pero si se avanzó</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</si>
  <si>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</si>
  <si>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</si>
  <si>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</si>
  <si>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</si>
  <si>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</si>
  <si>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</si>
  <si>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</si>
  <si>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</si>
  <si>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</si>
  <si>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</si>
  <si>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</si>
  <si>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</si>
  <si>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Dada la naturaleza del objeto del indicador debe ser un flujo, CON BASE EN LO ANTERIOR SE DEJA PARA ESTE REPORTE LO DEL MES DE JULIO Y SE AGENDA REUNION EL DIA 13 DE SEPT PARA AJUSTAR EL INDICADOR  A FLUJO</t>
  </si>
  <si>
    <t xml:space="preserve">Número de antenas de telecomunicaciones "conformes" publicadas. </t>
  </si>
  <si>
    <t>Si el indicador es tipo capacidad, el primer año debe tener programación y avance.</t>
  </si>
  <si>
    <t xml:space="preserve">Número de mapas de niveles de campos electromagnéticos publicados </t>
  </si>
  <si>
    <t>revisar xq en 2019 no se programó pero si se reportó avance</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</si>
  <si>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</si>
  <si>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</si>
  <si>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</si>
  <si>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</si>
  <si>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Por favor indicar la unidad de medida del indicador dado que señala medida regulatoria pero se mide en porcentaje. Si es tipo capacidad el valor debe incrementarse durante todos los años</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</si>
  <si>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</si>
  <si>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</si>
  <si>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</si>
  <si>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</si>
  <si>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</si>
  <si>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ok.Por favor indicar la unidad de medida del indicador dado que señala medida regulatoria pero se mide en porcentaje.</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</si>
  <si>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</si>
  <si>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</si>
  <si>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</si>
  <si>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se recomienda cambiar a indicador  tipo capacidad</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</si>
  <si>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</si>
  <si>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</si>
  <si>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</si>
  <si>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</si>
  <si>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</si>
  <si>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</si>
  <si>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</si>
  <si>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</si>
  <si>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</si>
  <si>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</si>
  <si>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</si>
  <si>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</si>
  <si>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</si>
  <si>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Documento de identificación del problema a resolver</t>
  </si>
  <si>
    <t>Documento de identificación del problema a resolver para comentarios del sector</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</si>
  <si>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</si>
  <si>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</si>
  <si>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</si>
  <si>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</si>
  <si>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</si>
  <si>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</si>
  <si>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</si>
  <si>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</si>
  <si>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</si>
  <si>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</si>
  <si>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</si>
  <si>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</si>
  <si>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</si>
  <si>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</si>
  <si>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</si>
  <si>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</si>
  <si>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</si>
  <si>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</si>
  <si>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</si>
  <si>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</si>
  <si>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</si>
  <si>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</si>
  <si>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</si>
  <si>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</si>
  <si>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</si>
  <si>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</si>
  <si>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</si>
  <si>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</si>
  <si>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</si>
  <si>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</si>
  <si>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</si>
  <si>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</si>
  <si>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</si>
  <si>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</si>
  <si>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</si>
  <si>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</si>
  <si>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</si>
  <si>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</si>
  <si>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</si>
  <si>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</si>
  <si>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</si>
  <si>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</si>
  <si>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</si>
  <si>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</si>
  <si>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</si>
  <si>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</si>
  <si>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Los valores para año 2 y 3 no corresponden a un indicador de capacidad. Deben ser acumulativos</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</si>
  <si>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</si>
  <si>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</si>
  <si>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</si>
  <si>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</si>
  <si>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</si>
  <si>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</si>
  <si>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</si>
  <si>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</si>
  <si>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</si>
  <si>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</si>
  <si>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</si>
  <si>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</si>
  <si>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</si>
  <si>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</si>
  <si>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</si>
  <si>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favor indicar si la linea base hace parte del avance</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</si>
  <si>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</si>
  <si>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</si>
  <si>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</si>
  <si>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N.A.</t>
  </si>
  <si>
    <t>Estructuración Estudio</t>
  </si>
  <si>
    <t>Estructuración del proyecto para el estudio</t>
  </si>
  <si>
    <t>Estudio</t>
  </si>
  <si>
    <t>Número de estudio publicado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</si>
  <si>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</si>
  <si>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</si>
  <si>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</si>
  <si>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</si>
  <si>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</si>
  <si>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</si>
  <si>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</si>
  <si>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</si>
  <si>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</si>
  <si>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</si>
  <si>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</si>
  <si>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</si>
  <si>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</si>
  <si>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</si>
  <si>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</si>
  <si>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</si>
  <si>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</si>
  <si>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</si>
  <si>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</si>
  <si>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</si>
  <si>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</si>
  <si>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</si>
  <si>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</si>
  <si>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</si>
  <si>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</si>
  <si>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</si>
  <si>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</si>
  <si>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</si>
  <si>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</si>
  <si>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</si>
  <si>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</si>
  <si>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</si>
  <si>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</si>
  <si>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</si>
  <si>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</si>
  <si>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</si>
  <si>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</si>
  <si>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</si>
  <si>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</si>
  <si>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</si>
  <si>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</si>
  <si>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</si>
  <si>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</si>
  <si>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</si>
  <si>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</si>
  <si>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</si>
  <si>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</si>
  <si>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</si>
  <si>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</si>
  <si>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</si>
  <si>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</si>
  <si>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</si>
  <si>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</si>
  <si>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</si>
  <si>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</si>
  <si>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</si>
  <si>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</si>
  <si>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</si>
  <si>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</si>
  <si>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</si>
  <si>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</si>
  <si>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</si>
  <si>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</si>
  <si>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</si>
  <si>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</si>
  <si>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 SCD</t>
  </si>
  <si>
    <t>Usuarios Únicos del Modelo de Servicios ciudadanos digitales</t>
  </si>
  <si>
    <t>3.2 Dirección de Gobierno Digital</t>
  </si>
  <si>
    <t>Trámites transformados SCD</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</si>
  <si>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</si>
  <si>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</si>
  <si>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</si>
  <si>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Despliegue de lineamientos de SPI para el fortalecimiento de competencias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</si>
  <si>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</si>
  <si>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</si>
  <si>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</si>
  <si>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</si>
  <si>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</si>
  <si>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Software Público o Civico</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</si>
  <si>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</si>
  <si>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</si>
  <si>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</si>
  <si>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</si>
  <si>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</si>
  <si>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</si>
  <si>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Trámites integrados a gov.co SCD</t>
  </si>
  <si>
    <t xml:space="preserve">Número de trámites integrados a GOV.CO </t>
  </si>
  <si>
    <t>Entidades usando gov.co territorial SCD</t>
  </si>
  <si>
    <t xml:space="preserve">Entidades del Orden Territorial usando el portal GOV.CO Territorial </t>
  </si>
  <si>
    <t>revisar si son 8000 entidadea y si la linea base esta incluida revisar si es de tipo acumulado</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</si>
  <si>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</si>
  <si>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</si>
  <si>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</si>
  <si>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</si>
  <si>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</si>
  <si>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</si>
  <si>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</si>
  <si>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</si>
  <si>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</si>
  <si>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</si>
  <si>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</si>
  <si>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</si>
  <si>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</si>
  <si>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</si>
  <si>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</si>
  <si>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</si>
  <si>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</si>
  <si>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</si>
  <si>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</si>
  <si>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revisar por que en 2022 tienen avance pero no programaron meta</t>
  </si>
  <si>
    <t xml:space="preserve">Sectores económicos beneficiados con el desarrollo de proyectos  innovación empresarial, basados de I+D+i en TIC, para la solución de problemáticas empresariales </t>
  </si>
  <si>
    <t xml:space="preserve">Sectores beneficiados, con proyectos de i+D+i en TIC </t>
  </si>
  <si>
    <t>revisar por que en 2021 tienen avance pero no programaron meta</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</si>
  <si>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</si>
  <si>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</si>
  <si>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</si>
  <si>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</si>
  <si>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</si>
  <si>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</si>
  <si>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</si>
  <si>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</si>
  <si>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</si>
  <si>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</si>
  <si>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</si>
  <si>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</si>
  <si>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</si>
  <si>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</si>
  <si>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</si>
  <si>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</si>
  <si>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</si>
  <si>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</si>
  <si>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</si>
  <si>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</si>
  <si>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</si>
  <si>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</si>
  <si>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</si>
  <si>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</si>
  <si>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</si>
  <si>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</si>
  <si>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</si>
  <si>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 xml:space="preserve">Incrementar el número de personas con habilidades digitales y conocimientos en Tecnologías de la Información para aportar al cierre de brecha de talento digital. </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</si>
  <si>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</si>
  <si>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</si>
  <si>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</si>
  <si>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</si>
  <si>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</si>
  <si>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</si>
  <si>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</si>
  <si>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</si>
  <si>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</si>
  <si>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</si>
  <si>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</si>
  <si>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</si>
  <si>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</si>
  <si>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</si>
  <si>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</si>
  <si>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</si>
  <si>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</si>
  <si>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</si>
  <si>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</si>
  <si>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</si>
  <si>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</si>
  <si>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</si>
  <si>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</si>
  <si>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por que razon las demas vigencias no tieneprogramacion</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</si>
  <si>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</si>
  <si>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</si>
  <si>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</si>
  <si>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</si>
  <si>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</si>
  <si>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</si>
  <si>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</si>
  <si>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</si>
  <si>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</si>
  <si>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</si>
  <si>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</si>
  <si>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</si>
  <si>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</si>
  <si>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</si>
  <si>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</si>
  <si>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</si>
  <si>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</si>
  <si>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</si>
  <si>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</si>
  <si>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</si>
  <si>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</si>
  <si>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 xml:space="preserve">Porcentaje de avance en la generación de las certificaciones de temas pensionales atendidas </t>
  </si>
  <si>
    <t>Cuentas por cobrar de cuotas partes pensionales gestionadas</t>
  </si>
  <si>
    <t xml:space="preserve">Porcentaje de avance cuentas por cobrar gestionadas conforme a la nómina recibida por FOPEP </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</si>
  <si>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</si>
  <si>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</si>
  <si>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</si>
  <si>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</si>
  <si>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</si>
  <si>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</si>
  <si>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</si>
  <si>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</si>
  <si>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</si>
  <si>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</si>
  <si>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</si>
  <si>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</si>
  <si>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</si>
  <si>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</si>
  <si>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</si>
  <si>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</si>
  <si>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</si>
  <si>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</si>
  <si>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 xml:space="preserve">Número de Informes con la descripción de la Ejecución presupuestal de Gastos MinTIC elaborados </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</si>
  <si>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</si>
  <si>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</si>
  <si>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</si>
  <si>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</si>
  <si>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 xml:space="preserve">Número de Informes con la descripción de la Ejecución presupuestal de Gastos FUTIC elaborados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</si>
  <si>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</si>
  <si>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</si>
  <si>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</si>
  <si>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</si>
  <si>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C-2399-0400-13 - Conservación de la información histórica del sector TIC. Bototá</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</si>
  <si>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</si>
  <si>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</si>
  <si>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</si>
  <si>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</si>
  <si>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</si>
  <si>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revisar si la line base esta incluida</t>
  </si>
  <si>
    <t>Generación de información sistemática, oportuna y de calidad que permita mejorar la gestión de recursos del Fondo.</t>
  </si>
  <si>
    <t xml:space="preserve">Construir  y/o actualizar Lineamientos estratégicos e información de monitoreo y seguimiento , que permita el diseño y desarrollo de las iniciativas, planes  y programas del Plan "el futuro Digital es de todos" </t>
  </si>
  <si>
    <t>02. Gestión presupuestal y eficiencia del gasto público.</t>
  </si>
  <si>
    <t>Gestión de Compras y Contratación
Gestión Financiera</t>
  </si>
  <si>
    <t>Reportes Gestión de Ingresos del Fondo Único TIC</t>
  </si>
  <si>
    <t xml:space="preserve">Porcentaje de cumplimiento de 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</si>
  <si>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</si>
  <si>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</si>
  <si>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</si>
  <si>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Capacitación sobre lineamientos, pautas relacionados con la gestión de ingresos y el seguimiento a la ejecución de recursos del Fondo Único TIC</t>
  </si>
  <si>
    <t xml:space="preserve">Dependencias capacitadas en los lineamiento adoptados </t>
  </si>
  <si>
    <t>revisar xq para 2022 tienen avance sin programar meta</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</si>
  <si>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</si>
  <si>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</si>
  <si>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</si>
  <si>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</si>
  <si>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</si>
  <si>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</si>
  <si>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</si>
  <si>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</si>
  <si>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</si>
  <si>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</si>
  <si>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</si>
  <si>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</si>
  <si>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</si>
  <si>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</si>
  <si>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</si>
  <si>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</si>
  <si>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</si>
  <si>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</si>
  <si>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</si>
  <si>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</si>
  <si>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</si>
  <si>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</si>
  <si>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</si>
  <si>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</si>
  <si>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</si>
  <si>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</si>
  <si>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</si>
  <si>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</si>
  <si>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</si>
  <si>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</si>
  <si>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</si>
  <si>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</si>
  <si>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</si>
  <si>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</si>
  <si>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</si>
  <si>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ok decir si esta vigente</t>
  </si>
  <si>
    <t>Acciones gestionadas en cumplimiento a los acuerdos suscritos con el Consejo Regional Indígena del Cauca - CRIC, en el marco del Decreto 1811 de 2017</t>
  </si>
  <si>
    <t xml:space="preserve">Porcentaje de acciones gestionadas en cumplimiento de los acuerdos suscritos con el Consejo Regional Indígena del Cauca - CRIC, en el marco de Decreto 1811 de 2017. </t>
  </si>
  <si>
    <t xml:space="preserve">Plan de acción anualizado de la Política Pública de Comunicación de y para Pueblos Indígenas y el Plan de TV, concertado, protocolizado e implementado.         </t>
  </si>
  <si>
    <t xml:space="preserve">Plan de acción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</si>
  <si>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</si>
  <si>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 xml:space="preserve">Diagnóstico realizado de las necesidades de acceso y uso de las TIC en territorios indígenas Informe de avances en el desarrollo del diagnostico. </t>
  </si>
  <si>
    <t>Informe de atención y cumplimiento de asuntos relacionados con comunidades étnicas y/o organizaciones sociales</t>
  </si>
  <si>
    <t xml:space="preserve">Porcentaje de acciones gestionadas en cumplimiento a los compromisos suscritos con comunidades étnicas y/o sociales, población en riesgo y/o víctimas del conflicto armando.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</si>
  <si>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</si>
  <si>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</si>
  <si>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</si>
  <si>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</si>
  <si>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</si>
  <si>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</si>
  <si>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</si>
  <si>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</si>
  <si>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</si>
  <si>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</si>
  <si>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</si>
  <si>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</si>
  <si>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 xml:space="preserve">Propender por  la unidad de criterio jurídico del Ministerio/Fondo Único de TIC y representar sus intereses judicial y extrajudicialmente. </t>
  </si>
  <si>
    <t>13. Defensa jurídica.
17. Mejora Normativa.</t>
  </si>
  <si>
    <t>Gestión Jurídica</t>
  </si>
  <si>
    <t xml:space="preserve">Líneas de defensa coordinada para reclamaciones judiciales o extrajudiciales recurrentes </t>
  </si>
  <si>
    <t xml:space="preserve">Línea de defensa para reclamaciones judiciales recurrentes definidas e implementadas </t>
  </si>
  <si>
    <t xml:space="preserve">1.7 Dirección Jurídica </t>
  </si>
  <si>
    <t xml:space="preserve">Unidad de criterio en consultas jurídicas internas y externas </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</si>
  <si>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</si>
  <si>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</si>
  <si>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</si>
  <si>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</si>
  <si>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</si>
  <si>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</si>
  <si>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</si>
  <si>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</si>
  <si>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</si>
  <si>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</si>
  <si>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 xml:space="preserve">Plan de Participación Ciudadana publicado </t>
  </si>
  <si>
    <t xml:space="preserve">Publicación del Plan de Participación Ciudadana en el sitio web del MinTIC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</si>
  <si>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</si>
  <si>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</si>
  <si>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</si>
  <si>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</si>
  <si>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</si>
  <si>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Publicar el componente 4 Plan Anticorrupción y de Atención al Ciudadano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</si>
  <si>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</si>
  <si>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</si>
  <si>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</si>
  <si>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</si>
  <si>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</si>
  <si>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</si>
  <si>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</si>
  <si>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</si>
  <si>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</si>
  <si>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 xml:space="preserve">Evaluar el cumplimiento de las metas, actividades y objetivos estratégicos de la entidad, el cumplimiento normativo así como  a los riesgos institucionales en el marco del Sistema de Control Interno. </t>
  </si>
  <si>
    <t>Evaluación y Apoyo al Control de la Gestión</t>
  </si>
  <si>
    <t>Informes de auditorías, evaluaciones o seguimientos realizados</t>
  </si>
  <si>
    <t xml:space="preserve">Porcentaje de ejecución del Plan de Auditorias, seguimientos, informes de Ley y evaluaciones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</si>
  <si>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</si>
  <si>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</si>
  <si>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</si>
  <si>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</si>
  <si>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</si>
  <si>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</si>
  <si>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</si>
  <si>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</si>
  <si>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 intervención para la mejora de la gestión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</si>
  <si>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</si>
  <si>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</si>
  <si>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</si>
  <si>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</si>
  <si>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</si>
  <si>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</si>
  <si>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</si>
  <si>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</si>
  <si>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</si>
  <si>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</si>
  <si>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</si>
  <si>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</si>
  <si>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</si>
  <si>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Documento de lineamientos técnicos </t>
  </si>
  <si>
    <t xml:space="preserve">Plan de información estadística </t>
  </si>
  <si>
    <t>Se inicio la ejecución de los proyectos:
Convenio MinTIC SCD-GOV.CO: 1. Evolutivos SIGMI; Evolutivos GOV.CO: 2. Administración de Contenidos; 3. Mejoras UX-GOV.CO; 4. Administración Plan de Integración a GOV.CO V2.0; 5. Mejoras Caja de Herramientas; 6. Evolución Buscador; 7.CDN F. II; 8.Versión Móvil; 
Desarrollo: 9. Soporte Técnico FURAG.; 10. Estampilla Electrónica (CCE)Fase II, 11. Proyecto de Arquitectura Empresarial proceso de direccionamiento estratégico del Ministerio de Tecnologías de la Información y las Comunicaciones, desarrollos contrato con FUTIC para el Diseño, Desarrollo, Implementación, Administración, Operación, de una solución tecnológica para el Registro de Deudores Alimentarios Morosos (REDAM): 12. Solución Tecnológica  para el Registro de Deudores Alimentarios Morosos (REDAM), 13. Servicio de Intercambio de información REDAM, y 14. Carpeta Ciudadana para obtener certificado REDAM.</t>
  </si>
  <si>
    <t>Entid. nuevas en elab. de propuestas para proy: 58.MinDeporte (Administración de recursos),59. Secretaría Distriral de Seguridad (Fabrica de Software)., 60.SuperSolidaria (soporte, mantenimiento y desarrollos a las aplicaciones existentes), 61.Consejo de juventud (Índice de Bienestar de Juventud).,62. MinCiencias (SCD Y BI), 63.Agencia Nacional de Mineria (trazabilidad y control completo en toda la cadena de suministro y comercialización),64. ICFES (Proceso central y 4 aplicaciones (inscripción, citaciones, divulgación y reclamaciones),65.Departamento Administrativo del Servicio Civil Distrital (creación proyecto Expediente Único Laboral).,66.4-72 (Aplicación móvil), 67. MinJusticia (proyecto REDAM), 68. Fiduprevisora S.A (Consultoría e Interventoría técnica).</t>
  </si>
  <si>
    <t xml:space="preserve">A diciembre de 2022, se está trabajando con 150 entidades asistiéndolas técnicamente para el aprovisionamiento e implementación del modelo de Servicios Ciudadanos Digitales (SCD) y trámites en línea. </t>
  </si>
  <si>
    <t>Avance 2022 DICIEMBRE 31</t>
  </si>
  <si>
    <t>A diciembre de 2022, se implementaron evolutivos para los SCD Base de Autenticación Digital,  Interoperabilidad y Carpeta Ciudadana Digital, fortaleciendo los mismos en temas de usabilidad, estabilización y refinamiento. En Autenticación Digital, se logró la integración con  entidades públicas que operan como fuentes de atributos para formular preguntas de identidad, adicionalmente el desarrollo de firma electrónica, dando un nuevo nivel de autenticidad de los documentos de los ciudadanos, también el desarrollo de librerías para que las entidades cuentes con sus propias tecnologías, por otro lado se ha mejorado el diseño de autenticación y la experiencia con una versión responsive, y adicionalmente se ha desarrollado los medios tecnológicos necesarios para que las entidades privadas se vinculen como prestadores de los SCD especiales. En carpeta Ciudadana Digital, se logró contar con más de 321.000 ciudadano registrados en el servicio de carpeta, se hizo la inclusión de una página prelanding, la cual ayudó a ,mejorar el aspecto de CCD, y adicionalmente se habilitó un tablero de indicadores con datos actualizados diariamente de los SCD, incluyendo información de usuarios y entidades registrados. Finalmente, en Interoperabilidad, se desarrolló una innovadora solución que permite enviar archivos de 30 GB con la seguridad de X-Road, también se impletó poder hacer monitoreo del hardware y estado de salud de los servidores de seguridad de X-Road pertenecientes a la entidades que hace parte de los SCD, adicionalmente se está preparado los medios para implementar una Interoperabilidad Transfronteriza, es decir con otros países.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</si>
</sst>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164" formatCode="_-&quot;$&quot;* #,##0_-;\-&quot;$&quot;* #,##0_-;_-&quot;$&quot;* &quot;-&quot;_-;_-@_-"/>
    <numFmt numFmtId="165" formatCode="&quot;$&quot;#,##0"/>
    <numFmt numFmtId="166" formatCode="#,##0.0"/>
    <numFmt numFmtId="167" formatCode="0.0%"/>
    <numFmt numFmtId="168" formatCode="0.000%"/>
    <numFmt numFmtId="169" formatCode="&quot;$&quot;#,##0.00"/>
  </numFmts>
  <fonts count="10" x14ac:knownFonts="1">
    <font>
      <sz val="11"/>
      <color theme="1"/>
      <name val="Calibri"/>
      <family val="2"/>
      <scheme val="minor"/>
    </font>
    <font>
      <sz val="11"/>
      <color theme="1"/>
      <name val="Calibri"/>
      <family val="2"/>
      <scheme val="minor"/>
    </font>
    <font>
      <sz val="12"/>
      <name val="Arial Narrow"/>
      <family val="2"/>
    </font>
    <font>
      <b/>
      <sz val="12"/>
      <color theme="0"/>
      <name val="Arial Narrow"/>
      <family val="2"/>
    </font>
    <font>
      <b/>
      <sz val="12"/>
      <name val="Arial Narrow"/>
      <family val="2"/>
    </font>
    <font>
      <b/>
      <sz val="14"/>
      <color theme="0"/>
      <name val="Arial Narrow"/>
      <family val="2"/>
    </font>
    <font>
      <sz val="12"/>
      <color theme="0"/>
      <name val="Arial Narrow"/>
      <family val="2"/>
    </font>
    <font>
      <sz val="12"/>
      <color rgb="FFFFFFFF"/>
      <name val="Arial Narrow"/>
      <family val="2"/>
    </font>
    <font>
      <sz val="12"/>
      <color theme="5" tint="0.39997558519241921"/>
      <name val="Arial Narrow"/>
      <family val="2"/>
    </font>
    <font>
      <sz val="12"/>
      <color rgb="FFF4B084"/>
      <name val="Arial Narrow"/>
      <family val="2"/>
    </font>
  </fonts>
  <fills count="19">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
      <patternFill patternType="solid">
        <fgColor rgb="FF3A3838"/>
        <bgColor indexed="64"/>
      </patternFill>
    </fill>
    <fill>
      <patternFill patternType="solid">
        <fgColor theme="9" tint="-0.499984740745262"/>
        <bgColor indexed="64"/>
      </patternFill>
    </fill>
    <fill>
      <patternFill patternType="solid">
        <fgColor rgb="FF595959"/>
        <bgColor rgb="FF000000"/>
      </patternFill>
    </fill>
    <fill>
      <patternFill patternType="solid">
        <fgColor rgb="FF1D3159"/>
        <bgColor indexed="64"/>
      </patternFill>
    </fill>
    <fill>
      <patternFill patternType="solid">
        <fgColor theme="9" tint="-0.249977111117893"/>
        <bgColor indexed="64"/>
      </patternFill>
    </fill>
    <fill>
      <patternFill patternType="solid">
        <fgColor rgb="FF7030A0"/>
        <bgColor indexed="64"/>
      </patternFill>
    </fill>
    <fill>
      <patternFill patternType="solid">
        <fgColor rgb="FF1E325C"/>
        <bgColor rgb="FF000000"/>
      </patternFill>
    </fill>
    <fill>
      <patternFill patternType="solid">
        <fgColor rgb="FF92D050"/>
        <bgColor indexed="64"/>
      </patternFill>
    </fill>
    <fill>
      <patternFill patternType="solid">
        <fgColor theme="2" tint="-0.499984740745262"/>
        <bgColor rgb="FF000000"/>
      </patternFill>
    </fill>
    <fill>
      <patternFill patternType="solid">
        <fgColor rgb="FF1D3159"/>
        <bgColor rgb="FF000000"/>
      </patternFill>
    </fill>
    <fill>
      <patternFill patternType="solid">
        <fgColor theme="9" tint="-0.249977111117893"/>
        <bgColor rgb="FF000000"/>
      </patternFill>
    </fill>
    <fill>
      <patternFill patternType="solid">
        <fgColor rgb="FFFFFFFF"/>
        <bgColor indexed="64"/>
      </patternFill>
    </fill>
    <fill>
      <patternFill patternType="solid">
        <fgColor theme="9"/>
        <bgColor indexed="64"/>
      </patternFill>
    </fill>
    <fill>
      <patternFill patternType="solid">
        <fgColor rgb="FFFFFF00"/>
        <bgColor indexed="64"/>
      </patternFill>
    </fill>
  </fills>
  <borders count="10">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rgb="FF595959"/>
      </left>
      <right style="thin">
        <color rgb="FF595959"/>
      </right>
      <top style="thin">
        <color rgb="FF595959"/>
      </top>
      <bottom/>
      <diagonal/>
    </border>
    <border>
      <left style="thin">
        <color theme="1" tint="0.34998626667073579"/>
      </left>
      <right style="thin">
        <color theme="1" tint="0.34998626667073579"/>
      </right>
      <top/>
      <bottom/>
      <diagonal/>
    </border>
    <border>
      <left style="thin">
        <color rgb="FF595959"/>
      </left>
      <right style="thin">
        <color rgb="FF595959"/>
      </right>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bottom style="thin">
        <color rgb="FF595959"/>
      </bottom>
      <diagonal/>
    </border>
    <border>
      <left style="thin">
        <color rgb="FF595959"/>
      </left>
      <right style="thin">
        <color rgb="FF595959"/>
      </right>
      <top style="thin">
        <color rgb="FF595959"/>
      </top>
      <bottom style="thin">
        <color rgb="FF595959"/>
      </bottom>
      <diagonal/>
    </border>
    <border>
      <left/>
      <right style="thin">
        <color rgb="FF595959"/>
      </right>
      <top style="thin">
        <color rgb="FF595959"/>
      </top>
      <bottom style="thin">
        <color rgb="FF59595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88">
    <xf numFmtId="0" fontId="0" fillId="0" borderId="0" xfId="0"/>
    <xf numFmtId="0" fontId="2" fillId="2" borderId="0" xfId="0" applyFont="1" applyFill="1" applyAlignment="1">
      <alignment horizontal="center" vertical="center"/>
    </xf>
    <xf numFmtId="165" fontId="2" fillId="2" borderId="0" xfId="1" applyNumberFormat="1" applyFont="1" applyFill="1" applyAlignment="1">
      <alignment horizontal="center" vertical="center"/>
    </xf>
    <xf numFmtId="0" fontId="2" fillId="3" borderId="0" xfId="0" applyFont="1" applyFill="1" applyAlignment="1">
      <alignment horizontal="center" vertical="center"/>
    </xf>
    <xf numFmtId="0" fontId="3" fillId="2" borderId="0" xfId="0" applyFont="1" applyFill="1" applyAlignment="1">
      <alignment horizontal="center" vertical="center"/>
    </xf>
    <xf numFmtId="165" fontId="3" fillId="2" borderId="0" xfId="1" applyNumberFormat="1" applyFont="1" applyFill="1" applyBorder="1" applyAlignment="1">
      <alignment horizontal="center" vertical="center"/>
    </xf>
    <xf numFmtId="0" fontId="4"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0" borderId="0" xfId="0" applyFont="1" applyAlignment="1">
      <alignment horizontal="center" vertical="center"/>
    </xf>
    <xf numFmtId="0" fontId="6" fillId="2" borderId="2"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6"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5" fontId="6" fillId="2" borderId="4" xfId="1" applyNumberFormat="1" applyFont="1" applyFill="1" applyBorder="1" applyAlignment="1">
      <alignment horizontal="center" vertical="center" wrapText="1"/>
    </xf>
    <xf numFmtId="165" fontId="6" fillId="6" borderId="4" xfId="1" applyNumberFormat="1" applyFont="1" applyFill="1" applyBorder="1" applyAlignment="1">
      <alignment horizontal="center" vertical="center" wrapText="1"/>
    </xf>
    <xf numFmtId="0" fontId="7" fillId="7" borderId="5" xfId="0"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8"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10" fontId="6" fillId="9" borderId="1" xfId="0" applyNumberFormat="1" applyFont="1" applyFill="1" applyBorder="1" applyAlignment="1">
      <alignment horizontal="center" vertical="center" wrapText="1"/>
    </xf>
    <xf numFmtId="0" fontId="6" fillId="9" borderId="1" xfId="0" applyFont="1" applyFill="1" applyBorder="1" applyAlignment="1">
      <alignment horizontal="left" vertical="center" wrapText="1"/>
    </xf>
    <xf numFmtId="9" fontId="6" fillId="2" borderId="1" xfId="2" applyFont="1" applyFill="1" applyBorder="1" applyAlignment="1">
      <alignment horizontal="center" vertical="center" wrapText="1"/>
    </xf>
    <xf numFmtId="0" fontId="6" fillId="9" borderId="1" xfId="0" applyFont="1" applyFill="1" applyBorder="1" applyAlignment="1">
      <alignment horizontal="justify" vertical="center" wrapText="1"/>
    </xf>
    <xf numFmtId="1" fontId="6" fillId="2"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165" fontId="8" fillId="6" borderId="2"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7" borderId="3"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8" borderId="1" xfId="0" applyNumberFormat="1" applyFont="1" applyFill="1" applyBorder="1" applyAlignment="1">
      <alignment horizontal="center" vertical="center" wrapText="1"/>
    </xf>
    <xf numFmtId="3" fontId="8"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165" fontId="8" fillId="2" borderId="6" xfId="1" applyNumberFormat="1" applyFont="1" applyFill="1" applyBorder="1" applyAlignment="1">
      <alignment horizontal="center" vertical="center" wrapText="1"/>
    </xf>
    <xf numFmtId="165" fontId="8" fillId="6" borderId="6" xfId="1" applyNumberFormat="1" applyFont="1" applyFill="1" applyBorder="1" applyAlignment="1">
      <alignment horizontal="center" vertical="center" wrapText="1"/>
    </xf>
    <xf numFmtId="0" fontId="9" fillId="7" borderId="7"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5" fontId="6" fillId="6" borderId="1" xfId="1" applyNumberFormat="1"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0" fontId="7" fillId="11" borderId="7" xfId="0" applyFont="1" applyFill="1" applyBorder="1" applyAlignment="1">
      <alignment horizontal="center" vertical="center" wrapText="1"/>
    </xf>
    <xf numFmtId="9" fontId="6" fillId="2" borderId="1" xfId="2" applyFont="1" applyFill="1" applyBorder="1" applyAlignment="1">
      <alignment horizontal="center" vertical="center"/>
    </xf>
    <xf numFmtId="1" fontId="6" fillId="8" borderId="1"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9" fontId="8" fillId="2" borderId="1" xfId="2" applyFont="1" applyFill="1" applyBorder="1" applyAlignment="1">
      <alignment horizontal="center" vertical="center" wrapText="1"/>
    </xf>
    <xf numFmtId="9" fontId="8" fillId="8" borderId="1" xfId="0" applyNumberFormat="1" applyFont="1" applyFill="1" applyBorder="1" applyAlignment="1">
      <alignment horizontal="center" vertical="center" wrapText="1"/>
    </xf>
    <xf numFmtId="9" fontId="8" fillId="9" borderId="1" xfId="0" applyNumberFormat="1" applyFont="1" applyFill="1" applyBorder="1" applyAlignment="1">
      <alignment horizontal="center" vertical="center" wrapText="1"/>
    </xf>
    <xf numFmtId="0" fontId="9" fillId="11" borderId="5" xfId="0" applyFont="1" applyFill="1" applyBorder="1" applyAlignment="1">
      <alignment horizontal="center" vertical="center" wrapText="1"/>
    </xf>
    <xf numFmtId="0" fontId="8" fillId="8" borderId="1" xfId="0" applyFont="1" applyFill="1" applyBorder="1" applyAlignment="1">
      <alignment horizontal="center" vertical="center" wrapText="1"/>
    </xf>
    <xf numFmtId="9" fontId="8" fillId="8" borderId="1" xfId="2" applyFont="1" applyFill="1" applyBorder="1" applyAlignment="1">
      <alignment horizontal="center" vertical="center" wrapText="1"/>
    </xf>
    <xf numFmtId="9" fontId="8" fillId="9" borderId="1" xfId="2"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6" fillId="8" borderId="1" xfId="2" applyFont="1" applyFill="1" applyBorder="1" applyAlignment="1">
      <alignment horizontal="center" vertical="center" wrapText="1"/>
    </xf>
    <xf numFmtId="9" fontId="6" fillId="9" borderId="1" xfId="2" applyFont="1" applyFill="1" applyBorder="1" applyAlignment="1">
      <alignment horizontal="center" vertical="center" wrapText="1"/>
    </xf>
    <xf numFmtId="0" fontId="6" fillId="0" borderId="0" xfId="0" applyFont="1" applyAlignment="1">
      <alignment horizontal="center" vertical="center"/>
    </xf>
    <xf numFmtId="3" fontId="6" fillId="9" borderId="1" xfId="0" applyNumberFormat="1" applyFont="1" applyFill="1" applyBorder="1" applyAlignment="1">
      <alignment horizontal="center" vertical="center" wrapText="1"/>
    </xf>
    <xf numFmtId="0" fontId="9" fillId="7" borderId="8"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xf>
    <xf numFmtId="9" fontId="6" fillId="9" borderId="1"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10" fontId="8" fillId="2" borderId="1" xfId="2" applyNumberFormat="1" applyFont="1" applyFill="1" applyBorder="1" applyAlignment="1">
      <alignment horizontal="center" vertical="center" wrapText="1"/>
    </xf>
    <xf numFmtId="0" fontId="9" fillId="13" borderId="5"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65" fontId="8" fillId="6" borderId="1" xfId="1" applyNumberFormat="1" applyFont="1" applyFill="1" applyBorder="1" applyAlignment="1">
      <alignment horizontal="center" vertical="center" wrapText="1"/>
    </xf>
    <xf numFmtId="9" fontId="8" fillId="8"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10" fontId="8" fillId="8" borderId="1" xfId="2" applyNumberFormat="1" applyFont="1" applyFill="1" applyBorder="1" applyAlignment="1">
      <alignment horizontal="center" vertical="center" wrapText="1"/>
    </xf>
    <xf numFmtId="10" fontId="8" fillId="9" borderId="1" xfId="2" applyNumberFormat="1" applyFont="1" applyFill="1" applyBorder="1" applyAlignment="1">
      <alignment horizontal="center" vertical="center" wrapText="1"/>
    </xf>
    <xf numFmtId="0" fontId="9" fillId="11" borderId="8" xfId="0" applyFont="1" applyFill="1" applyBorder="1" applyAlignment="1">
      <alignment horizontal="center" vertical="center" wrapText="1"/>
    </xf>
    <xf numFmtId="9" fontId="9" fillId="11" borderId="8" xfId="0" applyNumberFormat="1" applyFont="1" applyFill="1" applyBorder="1" applyAlignment="1">
      <alignment horizontal="center" vertical="center" wrapText="1"/>
    </xf>
    <xf numFmtId="10" fontId="9" fillId="11" borderId="8" xfId="0" applyNumberFormat="1" applyFont="1" applyFill="1" applyBorder="1" applyAlignment="1">
      <alignment horizontal="center" vertical="center" wrapText="1"/>
    </xf>
    <xf numFmtId="10" fontId="9" fillId="14" borderId="8" xfId="0" applyNumberFormat="1" applyFont="1" applyFill="1" applyBorder="1" applyAlignment="1">
      <alignment horizontal="center" vertical="center" wrapText="1"/>
    </xf>
    <xf numFmtId="10" fontId="9" fillId="15" borderId="8" xfId="0" applyNumberFormat="1"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2" fillId="16" borderId="0" xfId="0" applyFont="1" applyFill="1" applyAlignment="1">
      <alignment horizontal="center" vertical="center"/>
    </xf>
    <xf numFmtId="0" fontId="7" fillId="11" borderId="8" xfId="0"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0" fontId="7" fillId="11" borderId="5"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6" fillId="9" borderId="6" xfId="0" applyFont="1" applyFill="1" applyBorder="1" applyAlignment="1">
      <alignment horizontal="center" vertical="center" wrapText="1"/>
    </xf>
    <xf numFmtId="0" fontId="9" fillId="7" borderId="0" xfId="0" applyFont="1" applyFill="1" applyAlignment="1">
      <alignment horizontal="center" vertical="center" wrapText="1"/>
    </xf>
    <xf numFmtId="0" fontId="9" fillId="14" borderId="8" xfId="0" applyFont="1" applyFill="1" applyBorder="1" applyAlignment="1">
      <alignment horizontal="center" vertical="center" wrapText="1"/>
    </xf>
    <xf numFmtId="166" fontId="8"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xf>
    <xf numFmtId="0" fontId="8" fillId="2" borderId="1" xfId="2"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166" fontId="6" fillId="2" borderId="1" xfId="0"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5" fontId="6" fillId="2" borderId="1" xfId="3" applyNumberFormat="1" applyFont="1" applyFill="1" applyBorder="1" applyAlignment="1">
      <alignment horizontal="center" vertical="center" wrapText="1"/>
    </xf>
    <xf numFmtId="165" fontId="6" fillId="8" borderId="1" xfId="1" applyNumberFormat="1" applyFont="1" applyFill="1" applyBorder="1" applyAlignment="1">
      <alignment horizontal="center" vertical="center" wrapText="1"/>
    </xf>
    <xf numFmtId="165" fontId="6" fillId="9" borderId="1" xfId="1" applyNumberFormat="1" applyFont="1" applyFill="1" applyBorder="1" applyAlignment="1">
      <alignment horizontal="center" vertical="center" wrapText="1"/>
    </xf>
    <xf numFmtId="168" fontId="6" fillId="2" borderId="1" xfId="2" applyNumberFormat="1" applyFont="1" applyFill="1" applyBorder="1" applyAlignment="1">
      <alignment horizontal="center" vertical="center" wrapText="1"/>
    </xf>
    <xf numFmtId="10" fontId="6" fillId="8" borderId="1" xfId="0" applyNumberFormat="1" applyFont="1" applyFill="1" applyBorder="1" applyAlignment="1">
      <alignment horizontal="center" vertical="center" wrapText="1"/>
    </xf>
    <xf numFmtId="10" fontId="6" fillId="9" borderId="1" xfId="2"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xf>
    <xf numFmtId="9" fontId="6" fillId="8" borderId="1" xfId="0" applyNumberFormat="1" applyFont="1" applyFill="1" applyBorder="1" applyAlignment="1">
      <alignment horizontal="center" vertical="center"/>
    </xf>
    <xf numFmtId="9" fontId="6" fillId="9" borderId="1" xfId="0" applyNumberFormat="1" applyFont="1" applyFill="1" applyBorder="1" applyAlignment="1">
      <alignment horizontal="center" vertical="center"/>
    </xf>
    <xf numFmtId="0" fontId="6" fillId="8" borderId="1" xfId="0" applyFont="1" applyFill="1" applyBorder="1" applyAlignment="1">
      <alignment horizontal="center" vertical="center"/>
    </xf>
    <xf numFmtId="0" fontId="7" fillId="9"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7" borderId="8" xfId="0" applyFont="1" applyFill="1" applyBorder="1" applyAlignment="1">
      <alignment horizontal="center" vertical="center" wrapText="1"/>
    </xf>
    <xf numFmtId="9" fontId="7" fillId="9" borderId="1" xfId="2" applyFont="1" applyFill="1" applyBorder="1" applyAlignment="1">
      <alignment horizontal="center" vertical="center" wrapText="1"/>
    </xf>
    <xf numFmtId="0" fontId="6" fillId="9" borderId="1" xfId="0" applyFont="1" applyFill="1" applyBorder="1" applyAlignment="1">
      <alignment horizontal="left" vertical="top" wrapText="1"/>
    </xf>
    <xf numFmtId="165" fontId="2" fillId="3" borderId="0" xfId="1" applyNumberFormat="1" applyFont="1" applyFill="1" applyAlignment="1">
      <alignment horizontal="center" vertical="center"/>
    </xf>
    <xf numFmtId="169" fontId="4" fillId="3" borderId="0" xfId="1" applyNumberFormat="1" applyFont="1" applyFill="1" applyAlignment="1">
      <alignment horizontal="center" vertical="center"/>
    </xf>
    <xf numFmtId="10" fontId="2" fillId="3" borderId="0" xfId="2" applyNumberFormat="1" applyFont="1" applyFill="1" applyAlignment="1">
      <alignment horizontal="center" vertical="center"/>
    </xf>
    <xf numFmtId="9" fontId="2" fillId="3" borderId="0" xfId="2" applyFont="1" applyFill="1" applyAlignment="1">
      <alignment horizontal="center" vertical="center"/>
    </xf>
    <xf numFmtId="0" fontId="7" fillId="15" borderId="8" xfId="0" applyFont="1" applyFill="1" applyBorder="1" applyAlignment="1">
      <alignment horizontal="center" vertical="center" wrapText="1"/>
    </xf>
    <xf numFmtId="0" fontId="7" fillId="15" borderId="9" xfId="0" applyFont="1" applyFill="1" applyBorder="1" applyAlignment="1">
      <alignment wrapText="1"/>
    </xf>
    <xf numFmtId="0" fontId="7" fillId="15" borderId="8" xfId="0" applyFont="1" applyFill="1" applyBorder="1" applyAlignment="1">
      <alignment wrapText="1"/>
    </xf>
    <xf numFmtId="0" fontId="2" fillId="17" borderId="1" xfId="0" applyFont="1" applyFill="1" applyBorder="1" applyAlignment="1">
      <alignment horizontal="center" vertical="center" wrapText="1"/>
    </xf>
    <xf numFmtId="0" fontId="2" fillId="17" borderId="1" xfId="0" applyFont="1" applyFill="1" applyBorder="1" applyAlignment="1">
      <alignment horizontal="left" vertical="center" wrapText="1"/>
    </xf>
    <xf numFmtId="0" fontId="5" fillId="18"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10" borderId="1"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6" fillId="2" borderId="6"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5" fontId="6" fillId="6" borderId="2" xfId="1" applyNumberFormat="1" applyFont="1" applyFill="1" applyBorder="1" applyAlignment="1">
      <alignment horizontal="center" vertical="center" wrapText="1"/>
    </xf>
    <xf numFmtId="165" fontId="6" fillId="6" borderId="4" xfId="1" applyNumberFormat="1" applyFont="1" applyFill="1" applyBorder="1" applyAlignment="1">
      <alignment horizontal="center" vertical="center" wrapText="1"/>
    </xf>
    <xf numFmtId="165" fontId="6" fillId="6" borderId="6" xfId="1"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165" fontId="6" fillId="6" borderId="1" xfId="1"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5" fontId="6" fillId="2" borderId="4" xfId="1" applyNumberFormat="1" applyFont="1" applyFill="1" applyBorder="1" applyAlignment="1">
      <alignment horizontal="center" vertical="center"/>
    </xf>
    <xf numFmtId="165" fontId="6" fillId="2" borderId="6" xfId="1" applyNumberFormat="1" applyFont="1" applyFill="1" applyBorder="1" applyAlignment="1">
      <alignment horizontal="center" vertical="center"/>
    </xf>
    <xf numFmtId="165" fontId="8" fillId="6" borderId="2"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165" fontId="6" fillId="6" borderId="4" xfId="1" applyNumberFormat="1" applyFont="1" applyFill="1" applyBorder="1" applyAlignment="1">
      <alignment horizontal="center" vertical="center"/>
    </xf>
    <xf numFmtId="165" fontId="6" fillId="6" borderId="6" xfId="1"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6" xfId="0" applyBorder="1" applyAlignment="1">
      <alignment horizontal="center" vertical="center" wrapText="1"/>
    </xf>
    <xf numFmtId="6" fontId="6" fillId="2" borderId="2" xfId="0" applyNumberFormat="1" applyFont="1" applyFill="1" applyBorder="1" applyAlignment="1">
      <alignment horizontal="center" vertical="center" wrapText="1"/>
    </xf>
    <xf numFmtId="6" fontId="6" fillId="6" borderId="2" xfId="0" applyNumberFormat="1" applyFont="1" applyFill="1" applyBorder="1" applyAlignment="1">
      <alignment horizontal="center" vertical="center" wrapText="1"/>
    </xf>
    <xf numFmtId="8" fontId="8" fillId="6" borderId="2"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5" fontId="8" fillId="6" borderId="1" xfId="0" applyNumberFormat="1" applyFont="1" applyFill="1" applyBorder="1" applyAlignment="1">
      <alignment horizontal="center" vertical="center" wrapText="1"/>
    </xf>
    <xf numFmtId="8" fontId="8" fillId="6"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165" fontId="6" fillId="6" borderId="4" xfId="0" applyNumberFormat="1" applyFont="1" applyFill="1" applyBorder="1" applyAlignment="1">
      <alignment horizontal="center" vertical="center" wrapText="1"/>
    </xf>
    <xf numFmtId="165" fontId="6" fillId="6" borderId="6"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165" fontId="8" fillId="2" borderId="6" xfId="1" applyNumberFormat="1" applyFont="1" applyFill="1" applyBorder="1" applyAlignment="1">
      <alignment horizontal="center" vertical="center" wrapText="1"/>
    </xf>
    <xf numFmtId="165" fontId="8" fillId="6" borderId="2" xfId="1" applyNumberFormat="1" applyFont="1" applyFill="1" applyBorder="1" applyAlignment="1">
      <alignment horizontal="center" vertical="center" wrapText="1"/>
    </xf>
    <xf numFmtId="165" fontId="8" fillId="6" borderId="6" xfId="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cellXfs>
  <cellStyles count="4">
    <cellStyle name="Moneda [0]" xfId="1" builtinId="7"/>
    <cellStyle name="Moneda [0] 2 4" xfId="3" xr:uid="{C9BCF831-ADCC-43CF-B15C-9986479ADC7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34</xdr:col>
      <xdr:colOff>1730375</xdr:colOff>
      <xdr:row>5</xdr:row>
      <xdr:rowOff>88289</xdr:rowOff>
    </xdr:to>
    <xdr:sp macro="" textlink="">
      <xdr:nvSpPr>
        <xdr:cNvPr id="2" name="Rectángulo redondeado 1">
          <a:extLst>
            <a:ext uri="{FF2B5EF4-FFF2-40B4-BE49-F238E27FC236}">
              <a16:creationId xmlns:a16="http://schemas.microsoft.com/office/drawing/2014/main" id="{341B544A-DE3A-46B1-8909-8C4BCB49AFF4}"/>
            </a:ext>
          </a:extLst>
        </xdr:cNvPr>
        <xdr:cNvSpPr/>
      </xdr:nvSpPr>
      <xdr:spPr>
        <a:xfrm>
          <a:off x="63500" y="88289"/>
          <a:ext cx="61415295" cy="12954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1FF7A2F1-D3FA-4038-8A23-DFE7F1BEAAF0}"/>
            </a:ext>
          </a:extLst>
        </xdr:cNvPr>
        <xdr:cNvSpPr txBox="1"/>
      </xdr:nvSpPr>
      <xdr:spPr>
        <a:xfrm>
          <a:off x="29775669" y="48506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54507</xdr:rowOff>
    </xdr:to>
    <xdr:pic>
      <xdr:nvPicPr>
        <xdr:cNvPr id="4" name="Imagen 3">
          <a:extLst>
            <a:ext uri="{FF2B5EF4-FFF2-40B4-BE49-F238E27FC236}">
              <a16:creationId xmlns:a16="http://schemas.microsoft.com/office/drawing/2014/main" id="{45070E7A-F625-4E04-B1AD-8E58C1DDD866}"/>
            </a:ext>
          </a:extLst>
        </xdr:cNvPr>
        <xdr:cNvPicPr>
          <a:picLocks noChangeAspect="1"/>
        </xdr:cNvPicPr>
      </xdr:nvPicPr>
      <xdr:blipFill>
        <a:blip xmlns:r="http://schemas.openxmlformats.org/officeDocument/2006/relationships" r:embed="rId1"/>
        <a:stretch>
          <a:fillRect/>
        </a:stretch>
      </xdr:blipFill>
      <xdr:spPr>
        <a:xfrm>
          <a:off x="271895" y="179212"/>
          <a:ext cx="5154237" cy="857827"/>
        </a:xfrm>
        <a:prstGeom prst="rect">
          <a:avLst/>
        </a:prstGeom>
      </xdr:spPr>
    </xdr:pic>
    <xdr:clientData/>
  </xdr:twoCellAnchor>
  <xdr:twoCellAnchor editAs="oneCell">
    <xdr:from>
      <xdr:col>33</xdr:col>
      <xdr:colOff>381000</xdr:colOff>
      <xdr:row>0</xdr:row>
      <xdr:rowOff>174625</xdr:rowOff>
    </xdr:from>
    <xdr:to>
      <xdr:col>34</xdr:col>
      <xdr:colOff>1444625</xdr:colOff>
      <xdr:row>5</xdr:row>
      <xdr:rowOff>65339</xdr:rowOff>
    </xdr:to>
    <xdr:pic>
      <xdr:nvPicPr>
        <xdr:cNvPr id="5" name="Imagen 4">
          <a:extLst>
            <a:ext uri="{FF2B5EF4-FFF2-40B4-BE49-F238E27FC236}">
              <a16:creationId xmlns:a16="http://schemas.microsoft.com/office/drawing/2014/main" id="{CD96BE7A-7E38-4974-B173-0C3FE4F38504}"/>
            </a:ext>
          </a:extLst>
        </xdr:cNvPr>
        <xdr:cNvPicPr>
          <a:picLocks noChangeAspect="1"/>
        </xdr:cNvPicPr>
      </xdr:nvPicPr>
      <xdr:blipFill>
        <a:blip xmlns:r="http://schemas.openxmlformats.org/officeDocument/2006/relationships" r:embed="rId2"/>
        <a:stretch>
          <a:fillRect/>
        </a:stretch>
      </xdr:blipFill>
      <xdr:spPr>
        <a:xfrm>
          <a:off x="58628280" y="174625"/>
          <a:ext cx="2564765" cy="873246"/>
        </a:xfrm>
        <a:prstGeom prst="rect">
          <a:avLst/>
        </a:prstGeom>
      </xdr:spPr>
    </xdr:pic>
    <xdr:clientData/>
  </xdr:twoCellAnchor>
  <xdr:oneCellAnchor>
    <xdr:from>
      <xdr:col>12</xdr:col>
      <xdr:colOff>2099829</xdr:colOff>
      <xdr:row>1</xdr:row>
      <xdr:rowOff>225981</xdr:rowOff>
    </xdr:from>
    <xdr:ext cx="4209229" cy="374141"/>
    <xdr:sp macro="" textlink="">
      <xdr:nvSpPr>
        <xdr:cNvPr id="6" name="CuadroTexto 5">
          <a:extLst>
            <a:ext uri="{FF2B5EF4-FFF2-40B4-BE49-F238E27FC236}">
              <a16:creationId xmlns:a16="http://schemas.microsoft.com/office/drawing/2014/main" id="{F389E7E1-1680-4902-8050-8253508342E0}"/>
            </a:ext>
          </a:extLst>
        </xdr:cNvPr>
        <xdr:cNvSpPr txBox="1"/>
      </xdr:nvSpPr>
      <xdr:spPr>
        <a:xfrm>
          <a:off x="29775669" y="48506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my.sharepoint.com/personal/rmonroy_mintic_gov_co/Documents/escritorio%20(1)/MINTIC/PES/1.%20excel%20PES%20PARA%20TRABAJAR/PES%20-%20OCTUBRE%202022%20seguimiento%203T%20vmia%20OCT%2031%20v110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
      <sheetName val="PES OCTUBRE- 2022 "/>
      <sheetName val="f4"/>
      <sheetName val="archivos judh"/>
      <sheetName val="Gráficas"/>
      <sheetName val="proyeccion PES"/>
      <sheetName val="tendencia"/>
      <sheetName val="Hoja1"/>
      <sheetName val="ESTADO ENTREGAS"/>
      <sheetName val="HD"/>
      <sheetName val="Hoja3"/>
      <sheetName val="para correos"/>
      <sheetName val="Organigrama"/>
      <sheetName val="Lideres y enlaces ASPA"/>
      <sheetName val="CIFRAS PES 2021"/>
      <sheetName val="SINERGIA"/>
      <sheetName val="Lista Desplegable"/>
      <sheetName val="CIFRAS PES 2022"/>
      <sheetName val="enlaces 19092022"/>
    </sheetNames>
    <sheetDataSet>
      <sheetData sheetId="0"/>
      <sheetData sheetId="1"/>
      <sheetData sheetId="2">
        <row r="17">
          <cell r="K17">
            <v>25355616325</v>
          </cell>
          <cell r="N17">
            <v>17910489599.66</v>
          </cell>
        </row>
        <row r="18">
          <cell r="N18">
            <v>0</v>
          </cell>
        </row>
        <row r="19">
          <cell r="K19">
            <v>10034970007</v>
          </cell>
          <cell r="N19">
            <v>10034970007</v>
          </cell>
        </row>
        <row r="21">
          <cell r="N21">
            <v>0</v>
          </cell>
        </row>
        <row r="22">
          <cell r="K22">
            <v>11497075939</v>
          </cell>
          <cell r="N22">
            <v>4744549021.3500004</v>
          </cell>
        </row>
        <row r="23">
          <cell r="K23">
            <v>40947529248</v>
          </cell>
          <cell r="N23">
            <v>34237099539</v>
          </cell>
        </row>
        <row r="25">
          <cell r="K25">
            <v>180391882637</v>
          </cell>
          <cell r="N25">
            <v>180380278504</v>
          </cell>
        </row>
        <row r="27">
          <cell r="N27">
            <v>0</v>
          </cell>
        </row>
        <row r="28">
          <cell r="K28">
            <v>130000000000</v>
          </cell>
          <cell r="N28">
            <v>91000000000</v>
          </cell>
        </row>
        <row r="35">
          <cell r="K35">
            <v>6000000000</v>
          </cell>
          <cell r="N35">
            <v>3971521221.1100001</v>
          </cell>
        </row>
        <row r="36">
          <cell r="K36">
            <v>4896395410</v>
          </cell>
          <cell r="N36">
            <v>2809988712.9899998</v>
          </cell>
        </row>
        <row r="37">
          <cell r="K37">
            <v>10020953992</v>
          </cell>
          <cell r="N37">
            <v>6480769203.3400002</v>
          </cell>
        </row>
        <row r="38">
          <cell r="K38">
            <v>26030015170</v>
          </cell>
          <cell r="N38">
            <v>9432740868</v>
          </cell>
        </row>
        <row r="39">
          <cell r="K39">
            <v>319725717035</v>
          </cell>
          <cell r="N39">
            <v>127209638555.05</v>
          </cell>
        </row>
        <row r="40">
          <cell r="K40">
            <v>212965115982</v>
          </cell>
          <cell r="N40">
            <v>77537136039</v>
          </cell>
        </row>
        <row r="42">
          <cell r="K42">
            <v>23668264742</v>
          </cell>
          <cell r="N42">
            <v>16722094462</v>
          </cell>
        </row>
        <row r="46">
          <cell r="K46">
            <v>71547750586</v>
          </cell>
          <cell r="N46">
            <v>45268715712.419998</v>
          </cell>
        </row>
        <row r="47">
          <cell r="K47">
            <v>29996438068</v>
          </cell>
          <cell r="N47">
            <v>26486846242</v>
          </cell>
        </row>
        <row r="48">
          <cell r="K48">
            <v>34161584150</v>
          </cell>
          <cell r="N48">
            <v>24299311224.919998</v>
          </cell>
        </row>
        <row r="49">
          <cell r="K49">
            <v>114725319333</v>
          </cell>
          <cell r="N49">
            <v>82747076031.320007</v>
          </cell>
        </row>
        <row r="53">
          <cell r="K53">
            <v>40000000000</v>
          </cell>
          <cell r="N53">
            <v>22640451521.220001</v>
          </cell>
        </row>
        <row r="56">
          <cell r="K56">
            <v>4169638635</v>
          </cell>
          <cell r="N56">
            <v>3127228975</v>
          </cell>
        </row>
        <row r="61">
          <cell r="K61">
            <v>4515230861</v>
          </cell>
          <cell r="N61">
            <v>1000000000</v>
          </cell>
        </row>
        <row r="62">
          <cell r="K62">
            <v>11912478720</v>
          </cell>
          <cell r="N62">
            <v>6001522868.3999996</v>
          </cell>
        </row>
        <row r="65">
          <cell r="K65">
            <v>3022714213</v>
          </cell>
          <cell r="N65">
            <v>1777307193.51</v>
          </cell>
        </row>
        <row r="68">
          <cell r="K68">
            <v>21577815211</v>
          </cell>
          <cell r="N68">
            <v>12349437739.950001</v>
          </cell>
        </row>
        <row r="69">
          <cell r="K69">
            <v>10364493736</v>
          </cell>
          <cell r="N69">
            <v>3747860450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D2FA-D95B-4AB2-B589-6688F4FE64F5}">
  <sheetPr>
    <pageSetUpPr fitToPage="1"/>
  </sheetPr>
  <dimension ref="A1:AJ203"/>
  <sheetViews>
    <sheetView tabSelected="1" view="pageBreakPreview" topLeftCell="S7" zoomScale="85" zoomScaleNormal="85" zoomScaleSheetLayoutView="85" workbookViewId="0">
      <pane ySplit="1" topLeftCell="A150" activePane="bottomLeft" state="frozen"/>
      <selection activeCell="AK26" sqref="AK26"/>
      <selection pane="bottomLeft" activeCell="AF148" sqref="AF148"/>
    </sheetView>
  </sheetViews>
  <sheetFormatPr baseColWidth="10" defaultColWidth="11.44140625" defaultRowHeight="15.6" outlineLevelCol="1" x14ac:dyDescent="0.3"/>
  <cols>
    <col min="1" max="1" width="28.5546875" style="3" customWidth="1"/>
    <col min="2" max="2" width="43.44140625" style="3" customWidth="1"/>
    <col min="3" max="3" width="40.44140625" style="3" customWidth="1"/>
    <col min="4" max="4" width="26.109375" style="3" customWidth="1"/>
    <col min="5" max="5" width="36.5546875" style="3" customWidth="1"/>
    <col min="6" max="6" width="33.5546875" style="3" customWidth="1"/>
    <col min="7" max="7" width="39.44140625" style="3" customWidth="1"/>
    <col min="8" max="8" width="29.44140625" style="3" customWidth="1"/>
    <col min="9" max="9" width="24.88671875" style="3" customWidth="1"/>
    <col min="10" max="10" width="31.109375" style="126" customWidth="1"/>
    <col min="11" max="12" width="35" style="126" customWidth="1"/>
    <col min="13" max="13" width="43.44140625" style="126" customWidth="1"/>
    <col min="14" max="17" width="35" style="126" customWidth="1"/>
    <col min="18" max="18" width="32.5546875" style="3" customWidth="1"/>
    <col min="19" max="19" width="42.88671875" style="3" customWidth="1"/>
    <col min="20" max="20" width="47.33203125" style="3" customWidth="1"/>
    <col min="21" max="21" width="47.33203125" style="3" hidden="1" customWidth="1"/>
    <col min="22" max="24" width="21.88671875" style="3" hidden="1" customWidth="1"/>
    <col min="25" max="25" width="29.88671875" style="3" hidden="1" customWidth="1" outlineLevel="1"/>
    <col min="26" max="26" width="21.88671875" style="3" hidden="1" customWidth="1" collapsed="1"/>
    <col min="27" max="27" width="30.44140625" style="3" hidden="1" customWidth="1" outlineLevel="1"/>
    <col min="28" max="28" width="21.88671875" style="3" hidden="1" customWidth="1" collapsed="1"/>
    <col min="29" max="29" width="21.88671875" style="3" hidden="1" customWidth="1" outlineLevel="1"/>
    <col min="30" max="30" width="21.88671875" style="3" customWidth="1" collapsed="1"/>
    <col min="31" max="31" width="21.88671875" style="3" customWidth="1" outlineLevel="1"/>
    <col min="32" max="32" width="73.88671875" style="3" customWidth="1" outlineLevel="1"/>
    <col min="33" max="34" width="21.88671875" style="3" customWidth="1"/>
    <col min="35" max="35" width="26.44140625" style="3" customWidth="1"/>
    <col min="36" max="16384" width="11.44140625" style="3"/>
  </cols>
  <sheetData>
    <row r="1" spans="1:35" x14ac:dyDescent="0.3">
      <c r="A1" s="1"/>
      <c r="B1" s="1"/>
      <c r="C1" s="1"/>
      <c r="D1" s="1"/>
      <c r="E1" s="1"/>
      <c r="F1" s="1"/>
      <c r="G1" s="1"/>
      <c r="H1" s="1"/>
      <c r="I1" s="1"/>
      <c r="J1" s="2"/>
      <c r="K1" s="2"/>
      <c r="L1" s="2"/>
      <c r="M1" s="2"/>
      <c r="N1" s="2"/>
      <c r="O1" s="2"/>
      <c r="P1" s="2"/>
      <c r="Q1" s="2"/>
      <c r="R1" s="1"/>
      <c r="S1" s="1"/>
      <c r="T1" s="1"/>
      <c r="U1" s="1"/>
      <c r="V1" s="1"/>
      <c r="W1" s="1"/>
      <c r="X1" s="1"/>
      <c r="Y1" s="1"/>
      <c r="Z1" s="1"/>
      <c r="AA1" s="1"/>
      <c r="AB1" s="1"/>
      <c r="AC1" s="1"/>
      <c r="AD1" s="1"/>
      <c r="AE1" s="1"/>
      <c r="AF1" s="1"/>
      <c r="AG1" s="1"/>
      <c r="AH1" s="1"/>
      <c r="AI1" s="1"/>
    </row>
    <row r="2" spans="1:35" x14ac:dyDescent="0.3">
      <c r="A2" s="1"/>
      <c r="B2" s="1"/>
      <c r="C2" s="1"/>
      <c r="D2" s="1"/>
      <c r="E2" s="1"/>
      <c r="F2" s="1"/>
      <c r="G2" s="1"/>
      <c r="H2" s="1"/>
      <c r="I2" s="1"/>
      <c r="J2" s="2"/>
      <c r="K2" s="2"/>
      <c r="L2" s="2"/>
      <c r="M2" s="2"/>
      <c r="N2" s="2"/>
      <c r="O2" s="2"/>
      <c r="P2" s="2"/>
      <c r="Q2" s="2"/>
      <c r="R2" s="1"/>
      <c r="S2" s="1"/>
      <c r="T2" s="1"/>
      <c r="U2" s="1"/>
      <c r="V2" s="1"/>
      <c r="W2" s="1"/>
      <c r="X2" s="1"/>
      <c r="Y2" s="1"/>
      <c r="Z2" s="1"/>
      <c r="AA2" s="1"/>
      <c r="AB2" s="1"/>
      <c r="AC2" s="1"/>
      <c r="AD2" s="1"/>
      <c r="AE2" s="1"/>
      <c r="AF2" s="1"/>
      <c r="AG2" s="1"/>
      <c r="AH2" s="1"/>
      <c r="AI2" s="1"/>
    </row>
    <row r="3" spans="1:35" x14ac:dyDescent="0.3">
      <c r="A3" s="1"/>
      <c r="B3" s="1"/>
      <c r="C3" s="1"/>
      <c r="D3" s="1"/>
      <c r="E3" s="1"/>
      <c r="F3" s="1"/>
      <c r="G3" s="1"/>
      <c r="H3" s="1"/>
      <c r="I3" s="1"/>
      <c r="J3" s="2"/>
      <c r="K3" s="2"/>
      <c r="L3" s="2"/>
      <c r="M3" s="2"/>
      <c r="N3" s="2"/>
      <c r="O3" s="2"/>
      <c r="P3" s="2"/>
      <c r="Q3" s="2"/>
      <c r="R3" s="1"/>
      <c r="S3" s="1"/>
      <c r="T3" s="1"/>
      <c r="U3" s="1"/>
      <c r="V3" s="1"/>
      <c r="W3" s="1"/>
      <c r="X3" s="1"/>
      <c r="Y3" s="1"/>
      <c r="Z3" s="1"/>
      <c r="AA3" s="1"/>
      <c r="AB3" s="1"/>
      <c r="AC3" s="1"/>
      <c r="AD3" s="1"/>
      <c r="AE3" s="1"/>
      <c r="AF3" s="1"/>
      <c r="AG3" s="1"/>
      <c r="AH3" s="1"/>
      <c r="AI3" s="1"/>
    </row>
    <row r="4" spans="1:35" x14ac:dyDescent="0.3">
      <c r="A4" s="1"/>
      <c r="B4" s="1"/>
      <c r="C4" s="1"/>
      <c r="D4" s="1"/>
      <c r="E4" s="1"/>
      <c r="F4" s="1"/>
      <c r="G4" s="1"/>
      <c r="H4" s="1"/>
      <c r="I4" s="1"/>
      <c r="J4" s="2"/>
      <c r="K4" s="2"/>
      <c r="L4" s="2"/>
      <c r="M4" s="2"/>
      <c r="N4" s="2"/>
      <c r="O4" s="2"/>
      <c r="P4" s="2"/>
      <c r="Q4" s="2"/>
      <c r="R4" s="1"/>
      <c r="S4" s="1"/>
      <c r="T4" s="1"/>
      <c r="U4" s="1"/>
      <c r="V4" s="1"/>
      <c r="W4" s="1"/>
      <c r="X4" s="1"/>
      <c r="Y4" s="1"/>
      <c r="Z4" s="1"/>
      <c r="AA4" s="1"/>
      <c r="AB4" s="1"/>
      <c r="AC4" s="1"/>
      <c r="AD4" s="1"/>
      <c r="AE4" s="1"/>
      <c r="AF4" s="1"/>
      <c r="AG4" s="1"/>
      <c r="AH4" s="1"/>
      <c r="AI4" s="1"/>
    </row>
    <row r="5" spans="1:35" x14ac:dyDescent="0.3">
      <c r="A5" s="1"/>
      <c r="B5" s="1"/>
      <c r="C5" s="1"/>
      <c r="D5" s="1"/>
      <c r="E5" s="1"/>
      <c r="F5" s="1"/>
      <c r="G5" s="1"/>
      <c r="H5" s="1"/>
      <c r="I5" s="1"/>
      <c r="J5" s="2"/>
      <c r="K5" s="2"/>
      <c r="L5" s="2"/>
      <c r="M5" s="2"/>
      <c r="N5" s="2"/>
      <c r="O5" s="2"/>
      <c r="P5" s="2"/>
      <c r="Q5" s="2"/>
      <c r="R5" s="1"/>
      <c r="S5" s="1"/>
      <c r="T5" s="1"/>
      <c r="U5" s="1"/>
      <c r="V5" s="1"/>
      <c r="W5" s="1"/>
      <c r="X5" s="1"/>
      <c r="Y5" s="1"/>
      <c r="Z5" s="1"/>
      <c r="AA5" s="1"/>
      <c r="AB5" s="1"/>
      <c r="AC5" s="1"/>
      <c r="AD5" s="1"/>
      <c r="AE5" s="1"/>
      <c r="AF5" s="1"/>
      <c r="AG5" s="1"/>
      <c r="AH5" s="1"/>
      <c r="AI5" s="1"/>
    </row>
    <row r="6" spans="1:35" x14ac:dyDescent="0.3">
      <c r="A6" s="4"/>
      <c r="B6" s="4"/>
      <c r="C6" s="4"/>
      <c r="D6" s="4"/>
      <c r="E6" s="4"/>
      <c r="F6" s="4"/>
      <c r="G6" s="4"/>
      <c r="H6" s="4"/>
      <c r="I6" s="4"/>
      <c r="J6" s="5"/>
      <c r="K6" s="5"/>
      <c r="L6" s="5"/>
      <c r="M6" s="5"/>
      <c r="N6" s="5"/>
      <c r="O6" s="5"/>
      <c r="P6" s="5"/>
      <c r="Q6" s="5"/>
      <c r="R6" s="4"/>
      <c r="S6" s="4"/>
      <c r="T6" s="4"/>
      <c r="U6" s="4"/>
      <c r="V6" s="4"/>
      <c r="W6" s="4"/>
      <c r="X6" s="4"/>
      <c r="Y6" s="4"/>
      <c r="Z6" s="4"/>
      <c r="AA6" s="4"/>
      <c r="AB6" s="4"/>
      <c r="AC6" s="4"/>
      <c r="AD6" s="4"/>
      <c r="AE6" s="6"/>
      <c r="AF6" s="4"/>
      <c r="AG6" s="4"/>
      <c r="AH6" s="4"/>
      <c r="AI6" s="4"/>
    </row>
    <row r="7" spans="1:35" s="9" customFormat="1" ht="36" x14ac:dyDescent="0.3">
      <c r="A7" s="7" t="s">
        <v>0</v>
      </c>
      <c r="B7" s="7" t="s">
        <v>1</v>
      </c>
      <c r="C7" s="7" t="s">
        <v>2</v>
      </c>
      <c r="D7" s="7" t="s">
        <v>3</v>
      </c>
      <c r="E7" s="7" t="s">
        <v>4</v>
      </c>
      <c r="F7" s="7" t="s">
        <v>5</v>
      </c>
      <c r="G7" s="7" t="s">
        <v>6</v>
      </c>
      <c r="H7" s="7" t="s">
        <v>7</v>
      </c>
      <c r="I7" s="7" t="s">
        <v>8</v>
      </c>
      <c r="J7" s="7" t="s">
        <v>9</v>
      </c>
      <c r="K7" s="7" t="s">
        <v>10</v>
      </c>
      <c r="L7" s="7" t="s">
        <v>11</v>
      </c>
      <c r="M7" s="7" t="s">
        <v>12</v>
      </c>
      <c r="N7" s="7" t="s">
        <v>13</v>
      </c>
      <c r="O7" s="7" t="s">
        <v>14</v>
      </c>
      <c r="P7" s="7" t="s">
        <v>15</v>
      </c>
      <c r="Q7" s="7" t="s">
        <v>16</v>
      </c>
      <c r="R7" s="7" t="s">
        <v>17</v>
      </c>
      <c r="S7" s="7" t="s">
        <v>18</v>
      </c>
      <c r="T7" s="7" t="s">
        <v>19</v>
      </c>
      <c r="U7" s="8" t="s">
        <v>20</v>
      </c>
      <c r="V7" s="7" t="s">
        <v>21</v>
      </c>
      <c r="W7" s="7" t="s">
        <v>22</v>
      </c>
      <c r="X7" s="7" t="s">
        <v>23</v>
      </c>
      <c r="Y7" s="7" t="s">
        <v>24</v>
      </c>
      <c r="Z7" s="7" t="s">
        <v>25</v>
      </c>
      <c r="AA7" s="7" t="s">
        <v>26</v>
      </c>
      <c r="AB7" s="7" t="s">
        <v>27</v>
      </c>
      <c r="AC7" s="7" t="s">
        <v>28</v>
      </c>
      <c r="AD7" s="7" t="s">
        <v>29</v>
      </c>
      <c r="AE7" s="135" t="s">
        <v>696</v>
      </c>
      <c r="AF7" s="7" t="s">
        <v>30</v>
      </c>
      <c r="AG7" s="7" t="s">
        <v>31</v>
      </c>
      <c r="AH7" s="7" t="s">
        <v>32</v>
      </c>
      <c r="AI7" s="7" t="s">
        <v>33</v>
      </c>
    </row>
    <row r="8" spans="1:35" s="9" customFormat="1" ht="96" customHeight="1" x14ac:dyDescent="0.3">
      <c r="A8" s="136" t="s">
        <v>34</v>
      </c>
      <c r="B8" s="136" t="s">
        <v>35</v>
      </c>
      <c r="C8" s="136" t="s">
        <v>36</v>
      </c>
      <c r="D8" s="136" t="s">
        <v>37</v>
      </c>
      <c r="E8" s="136" t="s">
        <v>38</v>
      </c>
      <c r="F8" s="136" t="s">
        <v>39</v>
      </c>
      <c r="G8" s="136" t="s">
        <v>40</v>
      </c>
      <c r="H8" s="185"/>
      <c r="I8" s="136" t="s">
        <v>41</v>
      </c>
      <c r="J8" s="140">
        <v>11287916536</v>
      </c>
      <c r="K8" s="140">
        <v>11124755265</v>
      </c>
      <c r="L8" s="140">
        <v>15016428698</v>
      </c>
      <c r="M8" s="140">
        <v>14622515052.67</v>
      </c>
      <c r="N8" s="140">
        <v>23138051954</v>
      </c>
      <c r="O8" s="140">
        <v>21192396435.099998</v>
      </c>
      <c r="P8" s="145">
        <f>[2]f4!K17</f>
        <v>25355616325</v>
      </c>
      <c r="Q8" s="145">
        <f>[2]f4!N17</f>
        <v>17910489599.66</v>
      </c>
      <c r="R8" s="136" t="s">
        <v>42</v>
      </c>
      <c r="S8" s="13" t="s">
        <v>43</v>
      </c>
      <c r="T8" s="13" t="s">
        <v>44</v>
      </c>
      <c r="U8" s="14" t="s">
        <v>45</v>
      </c>
      <c r="V8" s="13" t="s">
        <v>46</v>
      </c>
      <c r="W8" s="13">
        <v>0</v>
      </c>
      <c r="X8" s="13">
        <v>1</v>
      </c>
      <c r="Y8" s="13">
        <v>1</v>
      </c>
      <c r="Z8" s="13">
        <v>1</v>
      </c>
      <c r="AA8" s="13">
        <v>1</v>
      </c>
      <c r="AB8" s="13">
        <v>1</v>
      </c>
      <c r="AC8" s="13">
        <v>1</v>
      </c>
      <c r="AD8" s="15">
        <v>1</v>
      </c>
      <c r="AE8" s="16"/>
      <c r="AF8" s="16"/>
      <c r="AG8" s="13">
        <f t="shared" ref="AG8:AG20" si="0">+_xlfn.IFS(V8="Acumulado",X8+Z8+AB8+AD8,V8="Capacidad",AD8,V8="Flujo",AD8,V8="Reducción",AD8,V8="Stock",AD8)</f>
        <v>4</v>
      </c>
      <c r="AH8" s="13">
        <f>+_xlfn.IFS(V8="Acumulado",Y8+AA8+AC8+AE8,V8="Capacidad",AC8,V8="Flujo",AC8,V8="Reducción",Y8,V8="Stock",AC8)</f>
        <v>3</v>
      </c>
      <c r="AI8" s="136" t="s">
        <v>47</v>
      </c>
    </row>
    <row r="9" spans="1:35" s="9" customFormat="1" ht="70.5" customHeight="1" x14ac:dyDescent="0.3">
      <c r="A9" s="137"/>
      <c r="B9" s="137"/>
      <c r="C9" s="137"/>
      <c r="D9" s="137"/>
      <c r="E9" s="137"/>
      <c r="F9" s="137"/>
      <c r="G9" s="137"/>
      <c r="H9" s="186"/>
      <c r="I9" s="137"/>
      <c r="J9" s="141"/>
      <c r="K9" s="141"/>
      <c r="L9" s="141"/>
      <c r="M9" s="141"/>
      <c r="N9" s="141"/>
      <c r="O9" s="141"/>
      <c r="P9" s="146"/>
      <c r="Q9" s="146"/>
      <c r="R9" s="137"/>
      <c r="S9" s="13" t="s">
        <v>48</v>
      </c>
      <c r="T9" s="13" t="s">
        <v>49</v>
      </c>
      <c r="U9" s="21" t="s">
        <v>45</v>
      </c>
      <c r="V9" s="13" t="s">
        <v>46</v>
      </c>
      <c r="W9" s="13">
        <v>1</v>
      </c>
      <c r="X9" s="13">
        <v>1</v>
      </c>
      <c r="Y9" s="13">
        <v>1</v>
      </c>
      <c r="Z9" s="13">
        <v>0</v>
      </c>
      <c r="AA9" s="13">
        <v>0</v>
      </c>
      <c r="AB9" s="13">
        <v>0</v>
      </c>
      <c r="AC9" s="13">
        <v>1</v>
      </c>
      <c r="AD9" s="15">
        <v>0</v>
      </c>
      <c r="AE9" s="16"/>
      <c r="AF9" s="16"/>
      <c r="AG9" s="13">
        <f t="shared" si="0"/>
        <v>1</v>
      </c>
      <c r="AH9" s="13">
        <f t="shared" ref="AH9:AH21" si="1">+_xlfn.IFS(V9="Acumulado",Y9+AA9+AC9+AE9,V9="Capacidad",AC9,V9="Flujo",AC9,V9="Reducción",Y9,V9="Stock",AC9)</f>
        <v>2</v>
      </c>
      <c r="AI9" s="137"/>
    </row>
    <row r="10" spans="1:35" s="9" customFormat="1" ht="46.8" x14ac:dyDescent="0.3">
      <c r="A10" s="137"/>
      <c r="B10" s="137"/>
      <c r="C10" s="137"/>
      <c r="D10" s="137"/>
      <c r="E10" s="137"/>
      <c r="F10" s="137"/>
      <c r="G10" s="137"/>
      <c r="H10" s="186"/>
      <c r="I10" s="137"/>
      <c r="J10" s="141"/>
      <c r="K10" s="141"/>
      <c r="L10" s="141"/>
      <c r="M10" s="141"/>
      <c r="N10" s="141"/>
      <c r="O10" s="141"/>
      <c r="P10" s="146"/>
      <c r="Q10" s="146"/>
      <c r="R10" s="137"/>
      <c r="S10" s="13" t="s">
        <v>50</v>
      </c>
      <c r="T10" s="13" t="s">
        <v>51</v>
      </c>
      <c r="U10" s="21" t="s">
        <v>52</v>
      </c>
      <c r="V10" s="13" t="s">
        <v>46</v>
      </c>
      <c r="W10" s="13">
        <v>0</v>
      </c>
      <c r="X10" s="13">
        <v>1</v>
      </c>
      <c r="Y10" s="13">
        <v>1</v>
      </c>
      <c r="Z10" s="13">
        <v>0</v>
      </c>
      <c r="AA10" s="13">
        <v>1</v>
      </c>
      <c r="AB10" s="13">
        <v>0</v>
      </c>
      <c r="AC10" s="13"/>
      <c r="AD10" s="15">
        <v>0</v>
      </c>
      <c r="AE10" s="16"/>
      <c r="AF10" s="16"/>
      <c r="AG10" s="13">
        <f t="shared" si="0"/>
        <v>1</v>
      </c>
      <c r="AH10" s="13">
        <f t="shared" si="1"/>
        <v>2</v>
      </c>
      <c r="AI10" s="137"/>
    </row>
    <row r="11" spans="1:35" s="9" customFormat="1" ht="75.599999999999994" customHeight="1" x14ac:dyDescent="0.3">
      <c r="A11" s="137"/>
      <c r="B11" s="137"/>
      <c r="C11" s="137"/>
      <c r="D11" s="137"/>
      <c r="E11" s="137"/>
      <c r="F11" s="137"/>
      <c r="G11" s="137"/>
      <c r="H11" s="186"/>
      <c r="I11" s="137"/>
      <c r="J11" s="141"/>
      <c r="K11" s="141"/>
      <c r="L11" s="141"/>
      <c r="M11" s="141"/>
      <c r="N11" s="141"/>
      <c r="O11" s="141"/>
      <c r="P11" s="146"/>
      <c r="Q11" s="146"/>
      <c r="R11" s="137"/>
      <c r="S11" s="13" t="s">
        <v>53</v>
      </c>
      <c r="T11" s="13" t="s">
        <v>54</v>
      </c>
      <c r="U11" s="21" t="s">
        <v>45</v>
      </c>
      <c r="V11" s="13" t="s">
        <v>46</v>
      </c>
      <c r="W11" s="13">
        <v>0</v>
      </c>
      <c r="X11" s="13">
        <v>0</v>
      </c>
      <c r="Y11" s="13">
        <v>0</v>
      </c>
      <c r="Z11" s="13">
        <v>0</v>
      </c>
      <c r="AA11" s="22">
        <v>0</v>
      </c>
      <c r="AB11" s="23">
        <v>1394</v>
      </c>
      <c r="AC11" s="13">
        <v>895</v>
      </c>
      <c r="AD11" s="24">
        <v>2191</v>
      </c>
      <c r="AE11" s="16"/>
      <c r="AF11" s="16"/>
      <c r="AG11" s="23">
        <f t="shared" si="0"/>
        <v>3585</v>
      </c>
      <c r="AH11" s="13">
        <f t="shared" si="1"/>
        <v>895</v>
      </c>
      <c r="AI11" s="137"/>
    </row>
    <row r="12" spans="1:35" s="9" customFormat="1" ht="52.5" customHeight="1" x14ac:dyDescent="0.3">
      <c r="A12" s="137"/>
      <c r="B12" s="137"/>
      <c r="C12" s="137"/>
      <c r="D12" s="137"/>
      <c r="E12" s="137"/>
      <c r="F12" s="137"/>
      <c r="G12" s="137"/>
      <c r="H12" s="186"/>
      <c r="I12" s="137"/>
      <c r="J12" s="141"/>
      <c r="K12" s="141"/>
      <c r="L12" s="141"/>
      <c r="M12" s="141"/>
      <c r="N12" s="141"/>
      <c r="O12" s="141"/>
      <c r="P12" s="146"/>
      <c r="Q12" s="146"/>
      <c r="R12" s="137"/>
      <c r="S12" s="136" t="s">
        <v>55</v>
      </c>
      <c r="T12" s="13" t="s">
        <v>56</v>
      </c>
      <c r="U12" s="21" t="s">
        <v>57</v>
      </c>
      <c r="V12" s="13" t="s">
        <v>46</v>
      </c>
      <c r="W12" s="13">
        <v>0</v>
      </c>
      <c r="X12" s="13">
        <v>0</v>
      </c>
      <c r="Y12" s="13">
        <v>0</v>
      </c>
      <c r="Z12" s="13">
        <v>1</v>
      </c>
      <c r="AA12" s="13">
        <v>1</v>
      </c>
      <c r="AB12" s="13">
        <v>0</v>
      </c>
      <c r="AC12" s="13">
        <v>1</v>
      </c>
      <c r="AD12" s="15">
        <v>0</v>
      </c>
      <c r="AE12" s="16"/>
      <c r="AF12" s="16"/>
      <c r="AG12" s="13">
        <f t="shared" si="0"/>
        <v>1</v>
      </c>
      <c r="AH12" s="13">
        <f t="shared" si="1"/>
        <v>2</v>
      </c>
      <c r="AI12" s="137"/>
    </row>
    <row r="13" spans="1:35" s="9" customFormat="1" ht="55.5" customHeight="1" x14ac:dyDescent="0.3">
      <c r="A13" s="138"/>
      <c r="B13" s="138"/>
      <c r="C13" s="138"/>
      <c r="D13" s="138"/>
      <c r="E13" s="138"/>
      <c r="F13" s="138"/>
      <c r="G13" s="138"/>
      <c r="H13" s="187"/>
      <c r="I13" s="138"/>
      <c r="J13" s="142"/>
      <c r="K13" s="142"/>
      <c r="L13" s="142"/>
      <c r="M13" s="142"/>
      <c r="N13" s="142"/>
      <c r="O13" s="142"/>
      <c r="P13" s="147"/>
      <c r="Q13" s="147"/>
      <c r="R13" s="138"/>
      <c r="S13" s="138"/>
      <c r="T13" s="13" t="s">
        <v>58</v>
      </c>
      <c r="U13" s="26" t="s">
        <v>45</v>
      </c>
      <c r="V13" s="13" t="s">
        <v>46</v>
      </c>
      <c r="W13" s="13">
        <v>0</v>
      </c>
      <c r="X13" s="13">
        <v>0</v>
      </c>
      <c r="Y13" s="13">
        <v>0</v>
      </c>
      <c r="Z13" s="13">
        <v>0</v>
      </c>
      <c r="AA13" s="13">
        <v>0</v>
      </c>
      <c r="AB13" s="13">
        <v>1</v>
      </c>
      <c r="AC13" s="13">
        <v>1</v>
      </c>
      <c r="AD13" s="15">
        <v>0</v>
      </c>
      <c r="AE13" s="16"/>
      <c r="AF13" s="16"/>
      <c r="AG13" s="13">
        <f t="shared" si="0"/>
        <v>1</v>
      </c>
      <c r="AH13" s="13">
        <f t="shared" si="1"/>
        <v>1</v>
      </c>
      <c r="AI13" s="138"/>
    </row>
    <row r="14" spans="1:35" s="9" customFormat="1" ht="118.5" customHeight="1" x14ac:dyDescent="0.3">
      <c r="A14" s="17" t="s">
        <v>34</v>
      </c>
      <c r="B14" s="17" t="s">
        <v>35</v>
      </c>
      <c r="C14" s="17" t="s">
        <v>36</v>
      </c>
      <c r="D14" s="17" t="s">
        <v>37</v>
      </c>
      <c r="E14" s="17" t="s">
        <v>38</v>
      </c>
      <c r="F14" s="17" t="s">
        <v>59</v>
      </c>
      <c r="G14" s="17" t="s">
        <v>60</v>
      </c>
      <c r="H14" s="18"/>
      <c r="I14" s="17" t="s">
        <v>41</v>
      </c>
      <c r="J14" s="19"/>
      <c r="K14" s="19"/>
      <c r="L14" s="19"/>
      <c r="M14" s="19"/>
      <c r="N14" s="19"/>
      <c r="O14" s="19"/>
      <c r="P14" s="20"/>
      <c r="Q14" s="20">
        <f>[2]f4!N18</f>
        <v>0</v>
      </c>
      <c r="R14" s="17"/>
      <c r="S14" s="25" t="s">
        <v>61</v>
      </c>
      <c r="T14" s="13" t="s">
        <v>62</v>
      </c>
      <c r="U14" s="21" t="s">
        <v>63</v>
      </c>
      <c r="V14" s="13" t="s">
        <v>46</v>
      </c>
      <c r="W14" s="27">
        <v>0</v>
      </c>
      <c r="X14" s="27">
        <v>0</v>
      </c>
      <c r="Y14" s="27">
        <v>0</v>
      </c>
      <c r="Z14" s="27">
        <v>0</v>
      </c>
      <c r="AA14" s="27">
        <v>0</v>
      </c>
      <c r="AB14" s="27">
        <v>0</v>
      </c>
      <c r="AC14" s="27">
        <v>0</v>
      </c>
      <c r="AD14" s="28">
        <v>1</v>
      </c>
      <c r="AE14" s="29"/>
      <c r="AF14" s="30"/>
      <c r="AG14" s="31">
        <f t="shared" si="0"/>
        <v>1</v>
      </c>
      <c r="AH14" s="31">
        <f t="shared" si="1"/>
        <v>0</v>
      </c>
      <c r="AI14" s="17" t="s">
        <v>64</v>
      </c>
    </row>
    <row r="15" spans="1:35" s="9" customFormat="1" ht="94.5" customHeight="1" x14ac:dyDescent="0.3">
      <c r="A15" s="136" t="s">
        <v>34</v>
      </c>
      <c r="B15" s="136" t="s">
        <v>35</v>
      </c>
      <c r="C15" s="136" t="s">
        <v>65</v>
      </c>
      <c r="D15" s="136" t="s">
        <v>37</v>
      </c>
      <c r="E15" s="136" t="s">
        <v>66</v>
      </c>
      <c r="F15" s="136" t="s">
        <v>67</v>
      </c>
      <c r="G15" s="136" t="s">
        <v>68</v>
      </c>
      <c r="H15" s="136" t="s">
        <v>69</v>
      </c>
      <c r="I15" s="136" t="s">
        <v>70</v>
      </c>
      <c r="J15" s="140">
        <v>8616032097</v>
      </c>
      <c r="K15" s="140">
        <v>8009484402</v>
      </c>
      <c r="L15" s="140">
        <v>10748873693</v>
      </c>
      <c r="M15" s="140">
        <v>10131943570.879999</v>
      </c>
      <c r="N15" s="140">
        <v>15940000000</v>
      </c>
      <c r="O15" s="140">
        <v>9538322310.1299992</v>
      </c>
      <c r="P15" s="145">
        <f>[2]f4!K22</f>
        <v>11497075939</v>
      </c>
      <c r="Q15" s="145">
        <f>[2]f4!N22</f>
        <v>4744549021.3500004</v>
      </c>
      <c r="R15" s="136" t="s">
        <v>71</v>
      </c>
      <c r="S15" s="13" t="s">
        <v>72</v>
      </c>
      <c r="T15" s="13" t="s">
        <v>73</v>
      </c>
      <c r="U15" s="14" t="s">
        <v>63</v>
      </c>
      <c r="V15" s="13" t="s">
        <v>46</v>
      </c>
      <c r="W15" s="13">
        <v>0</v>
      </c>
      <c r="X15" s="13">
        <v>3</v>
      </c>
      <c r="Y15" s="13">
        <v>3</v>
      </c>
      <c r="Z15" s="13">
        <v>3</v>
      </c>
      <c r="AA15" s="22">
        <v>3</v>
      </c>
      <c r="AB15" s="13">
        <v>3</v>
      </c>
      <c r="AC15" s="13">
        <v>3</v>
      </c>
      <c r="AD15" s="15">
        <v>3</v>
      </c>
      <c r="AE15" s="16"/>
      <c r="AF15" s="32"/>
      <c r="AG15" s="13">
        <f t="shared" si="0"/>
        <v>12</v>
      </c>
      <c r="AH15" s="13">
        <f t="shared" si="1"/>
        <v>9</v>
      </c>
      <c r="AI15" s="136" t="s">
        <v>74</v>
      </c>
    </row>
    <row r="16" spans="1:35" s="9" customFormat="1" ht="96" customHeight="1" x14ac:dyDescent="0.3">
      <c r="A16" s="137"/>
      <c r="B16" s="137"/>
      <c r="C16" s="137"/>
      <c r="D16" s="137"/>
      <c r="E16" s="137"/>
      <c r="F16" s="137"/>
      <c r="G16" s="137"/>
      <c r="H16" s="137"/>
      <c r="I16" s="137"/>
      <c r="J16" s="141"/>
      <c r="K16" s="141"/>
      <c r="L16" s="141"/>
      <c r="M16" s="141"/>
      <c r="N16" s="141"/>
      <c r="O16" s="141"/>
      <c r="P16" s="146"/>
      <c r="Q16" s="146"/>
      <c r="R16" s="137"/>
      <c r="S16" s="13" t="s">
        <v>75</v>
      </c>
      <c r="T16" s="13" t="s">
        <v>76</v>
      </c>
      <c r="U16" s="21" t="s">
        <v>45</v>
      </c>
      <c r="V16" s="13" t="s">
        <v>46</v>
      </c>
      <c r="W16" s="33">
        <v>360</v>
      </c>
      <c r="X16" s="13">
        <v>175</v>
      </c>
      <c r="Y16" s="13">
        <v>175</v>
      </c>
      <c r="Z16" s="33">
        <v>0</v>
      </c>
      <c r="AA16" s="22">
        <v>0</v>
      </c>
      <c r="AB16" s="33">
        <v>450</v>
      </c>
      <c r="AC16" s="13">
        <v>0</v>
      </c>
      <c r="AD16" s="24">
        <v>3250</v>
      </c>
      <c r="AE16" s="16"/>
      <c r="AF16" s="30"/>
      <c r="AG16" s="23">
        <f t="shared" si="0"/>
        <v>3875</v>
      </c>
      <c r="AH16" s="13">
        <f t="shared" si="1"/>
        <v>175</v>
      </c>
      <c r="AI16" s="137"/>
    </row>
    <row r="17" spans="1:35" s="9" customFormat="1" ht="148.5" customHeight="1" x14ac:dyDescent="0.3">
      <c r="A17" s="137"/>
      <c r="B17" s="137"/>
      <c r="C17" s="137"/>
      <c r="D17" s="137"/>
      <c r="E17" s="137"/>
      <c r="F17" s="137"/>
      <c r="G17" s="137"/>
      <c r="H17" s="137"/>
      <c r="I17" s="137"/>
      <c r="J17" s="141"/>
      <c r="K17" s="141"/>
      <c r="L17" s="141"/>
      <c r="M17" s="141"/>
      <c r="N17" s="141"/>
      <c r="O17" s="141"/>
      <c r="P17" s="146"/>
      <c r="Q17" s="146"/>
      <c r="R17" s="137"/>
      <c r="S17" s="13" t="s">
        <v>77</v>
      </c>
      <c r="T17" s="13" t="s">
        <v>78</v>
      </c>
      <c r="U17" s="21" t="s">
        <v>63</v>
      </c>
      <c r="V17" s="13" t="s">
        <v>46</v>
      </c>
      <c r="W17" s="13">
        <v>0</v>
      </c>
      <c r="X17" s="13">
        <v>1</v>
      </c>
      <c r="Y17" s="13">
        <v>1</v>
      </c>
      <c r="Z17" s="13">
        <v>1</v>
      </c>
      <c r="AA17" s="22">
        <v>1</v>
      </c>
      <c r="AB17" s="13">
        <v>0</v>
      </c>
      <c r="AC17" s="13"/>
      <c r="AD17" s="15">
        <v>2</v>
      </c>
      <c r="AE17" s="16"/>
      <c r="AF17" s="30"/>
      <c r="AG17" s="13">
        <f t="shared" si="0"/>
        <v>4</v>
      </c>
      <c r="AH17" s="13">
        <f t="shared" si="1"/>
        <v>2</v>
      </c>
      <c r="AI17" s="137"/>
    </row>
    <row r="18" spans="1:35" s="9" customFormat="1" ht="122.25" customHeight="1" x14ac:dyDescent="0.3">
      <c r="A18" s="137"/>
      <c r="B18" s="137"/>
      <c r="C18" s="137"/>
      <c r="D18" s="137"/>
      <c r="E18" s="137"/>
      <c r="F18" s="137"/>
      <c r="G18" s="137"/>
      <c r="H18" s="137"/>
      <c r="I18" s="137"/>
      <c r="J18" s="141"/>
      <c r="K18" s="141"/>
      <c r="L18" s="141"/>
      <c r="M18" s="141"/>
      <c r="N18" s="141"/>
      <c r="O18" s="141"/>
      <c r="P18" s="146"/>
      <c r="Q18" s="146"/>
      <c r="R18" s="137"/>
      <c r="S18" s="13" t="s">
        <v>79</v>
      </c>
      <c r="T18" s="13" t="s">
        <v>80</v>
      </c>
      <c r="U18" s="21" t="s">
        <v>63</v>
      </c>
      <c r="V18" s="13" t="s">
        <v>46</v>
      </c>
      <c r="W18" s="13">
        <v>0</v>
      </c>
      <c r="X18" s="13">
        <v>0</v>
      </c>
      <c r="Y18" s="13">
        <v>0</v>
      </c>
      <c r="Z18" s="13">
        <v>2</v>
      </c>
      <c r="AA18" s="22">
        <v>2</v>
      </c>
      <c r="AB18" s="13">
        <v>8</v>
      </c>
      <c r="AC18" s="13">
        <v>6</v>
      </c>
      <c r="AD18" s="15">
        <v>4</v>
      </c>
      <c r="AE18" s="16"/>
      <c r="AF18" s="30"/>
      <c r="AG18" s="13">
        <f t="shared" si="0"/>
        <v>14</v>
      </c>
      <c r="AH18" s="13">
        <f t="shared" si="1"/>
        <v>8</v>
      </c>
      <c r="AI18" s="137"/>
    </row>
    <row r="19" spans="1:35" s="9" customFormat="1" ht="94.5" customHeight="1" x14ac:dyDescent="0.3">
      <c r="A19" s="155" t="s">
        <v>34</v>
      </c>
      <c r="B19" s="155" t="s">
        <v>35</v>
      </c>
      <c r="C19" s="155" t="s">
        <v>65</v>
      </c>
      <c r="D19" s="155" t="s">
        <v>37</v>
      </c>
      <c r="E19" s="155" t="s">
        <v>81</v>
      </c>
      <c r="F19" s="155" t="s">
        <v>82</v>
      </c>
      <c r="G19" s="155" t="s">
        <v>83</v>
      </c>
      <c r="H19" s="155"/>
      <c r="I19" s="155" t="s">
        <v>84</v>
      </c>
      <c r="J19" s="181">
        <v>16831971200</v>
      </c>
      <c r="K19" s="181">
        <v>16831971200</v>
      </c>
      <c r="L19" s="181">
        <v>18000000000</v>
      </c>
      <c r="M19" s="181">
        <v>18000000000</v>
      </c>
      <c r="N19" s="181"/>
      <c r="O19" s="181"/>
      <c r="P19" s="183"/>
      <c r="Q19" s="183">
        <f>[2]f4!N21</f>
        <v>0</v>
      </c>
      <c r="R19" s="155"/>
      <c r="S19" s="155" t="s">
        <v>85</v>
      </c>
      <c r="T19" s="38" t="s">
        <v>86</v>
      </c>
      <c r="U19" s="39" t="s">
        <v>57</v>
      </c>
      <c r="V19" s="38" t="s">
        <v>46</v>
      </c>
      <c r="W19" s="38">
        <v>0</v>
      </c>
      <c r="X19" s="40">
        <v>22000</v>
      </c>
      <c r="Y19" s="40">
        <v>22175</v>
      </c>
      <c r="Z19" s="40">
        <v>22000</v>
      </c>
      <c r="AA19" s="41">
        <v>24810</v>
      </c>
      <c r="AB19" s="40">
        <v>0</v>
      </c>
      <c r="AC19" s="40">
        <v>28288</v>
      </c>
      <c r="AD19" s="42">
        <v>36400</v>
      </c>
      <c r="AE19" s="43"/>
      <c r="AF19" s="44"/>
      <c r="AG19" s="40">
        <f t="shared" si="0"/>
        <v>80400</v>
      </c>
      <c r="AH19" s="40">
        <f t="shared" si="1"/>
        <v>75273</v>
      </c>
      <c r="AI19" s="155" t="s">
        <v>87</v>
      </c>
    </row>
    <row r="20" spans="1:35" s="9" customFormat="1" ht="140.25" customHeight="1" x14ac:dyDescent="0.3">
      <c r="A20" s="168"/>
      <c r="B20" s="168"/>
      <c r="C20" s="168"/>
      <c r="D20" s="168"/>
      <c r="E20" s="168"/>
      <c r="F20" s="168"/>
      <c r="G20" s="168"/>
      <c r="H20" s="168"/>
      <c r="I20" s="168"/>
      <c r="J20" s="182"/>
      <c r="K20" s="182"/>
      <c r="L20" s="182"/>
      <c r="M20" s="182"/>
      <c r="N20" s="182"/>
      <c r="O20" s="182"/>
      <c r="P20" s="184"/>
      <c r="Q20" s="184"/>
      <c r="R20" s="168"/>
      <c r="S20" s="168"/>
      <c r="T20" s="38" t="s">
        <v>88</v>
      </c>
      <c r="U20" s="48" t="s">
        <v>63</v>
      </c>
      <c r="V20" s="38" t="s">
        <v>46</v>
      </c>
      <c r="W20" s="38">
        <v>0</v>
      </c>
      <c r="X20" s="40">
        <v>0</v>
      </c>
      <c r="Y20" s="40">
        <v>0</v>
      </c>
      <c r="Z20" s="40">
        <v>30</v>
      </c>
      <c r="AA20" s="41">
        <v>30</v>
      </c>
      <c r="AB20" s="40">
        <v>35</v>
      </c>
      <c r="AC20" s="38">
        <v>35</v>
      </c>
      <c r="AD20" s="42">
        <v>45</v>
      </c>
      <c r="AE20" s="43"/>
      <c r="AF20" s="44"/>
      <c r="AG20" s="40">
        <f t="shared" si="0"/>
        <v>110</v>
      </c>
      <c r="AH20" s="40">
        <f t="shared" si="1"/>
        <v>65</v>
      </c>
      <c r="AI20" s="168"/>
    </row>
    <row r="21" spans="1:35" s="9" customFormat="1" ht="93.6" x14ac:dyDescent="0.3">
      <c r="A21" s="13" t="s">
        <v>34</v>
      </c>
      <c r="B21" s="13" t="s">
        <v>35</v>
      </c>
      <c r="C21" s="13" t="s">
        <v>65</v>
      </c>
      <c r="D21" s="13" t="s">
        <v>37</v>
      </c>
      <c r="E21" s="13" t="s">
        <v>81</v>
      </c>
      <c r="F21" s="13" t="s">
        <v>89</v>
      </c>
      <c r="G21" s="13" t="s">
        <v>90</v>
      </c>
      <c r="H21" s="13" t="s">
        <v>91</v>
      </c>
      <c r="I21" s="13" t="s">
        <v>70</v>
      </c>
      <c r="J21" s="49">
        <v>18906530800</v>
      </c>
      <c r="K21" s="49">
        <v>15870166237</v>
      </c>
      <c r="L21" s="49">
        <v>19744800000</v>
      </c>
      <c r="M21" s="49">
        <v>19744751969</v>
      </c>
      <c r="N21" s="49">
        <v>9324261533</v>
      </c>
      <c r="O21" s="49">
        <v>9295892570</v>
      </c>
      <c r="P21" s="50">
        <f>[2]f4!K19</f>
        <v>10034970007</v>
      </c>
      <c r="Q21" s="50">
        <f>[2]f4!N19</f>
        <v>10034970007</v>
      </c>
      <c r="R21" s="13" t="s">
        <v>92</v>
      </c>
      <c r="S21" s="13" t="s">
        <v>93</v>
      </c>
      <c r="T21" s="38" t="s">
        <v>94</v>
      </c>
      <c r="U21" s="26" t="s">
        <v>45</v>
      </c>
      <c r="V21" s="13" t="s">
        <v>46</v>
      </c>
      <c r="W21" s="13">
        <v>2</v>
      </c>
      <c r="X21" s="13">
        <v>4</v>
      </c>
      <c r="Y21" s="13">
        <v>0</v>
      </c>
      <c r="Z21" s="13">
        <v>3</v>
      </c>
      <c r="AA21" s="22">
        <v>7</v>
      </c>
      <c r="AB21" s="13">
        <v>3</v>
      </c>
      <c r="AC21" s="13">
        <v>3</v>
      </c>
      <c r="AD21" s="15">
        <v>2</v>
      </c>
      <c r="AE21" s="16"/>
      <c r="AF21" s="30"/>
      <c r="AG21" s="13">
        <f>+_xlfn.IFS(V21="Acumulado",X21+Z21+AB21+AD21,V21="Capacidad",Z21,V21="Flujo",Z21,V21="Reducción",Z21,V21="Stock",Z21)</f>
        <v>12</v>
      </c>
      <c r="AH21" s="13">
        <f t="shared" si="1"/>
        <v>10</v>
      </c>
      <c r="AI21" s="13" t="s">
        <v>74</v>
      </c>
    </row>
    <row r="22" spans="1:35" s="9" customFormat="1" ht="47.25" customHeight="1" x14ac:dyDescent="0.3">
      <c r="A22" s="143" t="s">
        <v>34</v>
      </c>
      <c r="B22" s="143" t="s">
        <v>35</v>
      </c>
      <c r="C22" s="143" t="s">
        <v>65</v>
      </c>
      <c r="D22" s="143" t="s">
        <v>37</v>
      </c>
      <c r="E22" s="143" t="s">
        <v>95</v>
      </c>
      <c r="F22" s="143" t="s">
        <v>96</v>
      </c>
      <c r="G22" s="143" t="s">
        <v>97</v>
      </c>
      <c r="H22" s="143"/>
      <c r="I22" s="143" t="s">
        <v>70</v>
      </c>
      <c r="J22" s="176">
        <v>15473887000</v>
      </c>
      <c r="K22" s="176">
        <v>15470949906</v>
      </c>
      <c r="L22" s="176"/>
      <c r="M22" s="176"/>
      <c r="N22" s="176"/>
      <c r="O22" s="176"/>
      <c r="P22" s="177"/>
      <c r="Q22" s="180"/>
      <c r="R22" s="143"/>
      <c r="S22" s="136" t="s">
        <v>98</v>
      </c>
      <c r="T22" s="13" t="s">
        <v>99</v>
      </c>
      <c r="U22" s="52" t="s">
        <v>45</v>
      </c>
      <c r="V22" s="13" t="s">
        <v>100</v>
      </c>
      <c r="W22" s="33">
        <v>0</v>
      </c>
      <c r="X22" s="33">
        <v>0</v>
      </c>
      <c r="Y22" s="13">
        <v>0</v>
      </c>
      <c r="Z22" s="13">
        <v>0</v>
      </c>
      <c r="AA22" s="22">
        <v>0</v>
      </c>
      <c r="AB22" s="13">
        <v>0</v>
      </c>
      <c r="AC22" s="13"/>
      <c r="AD22" s="15">
        <v>34</v>
      </c>
      <c r="AE22" s="16"/>
      <c r="AF22" s="30"/>
      <c r="AG22" s="13">
        <f>+_xlfn.IFS(V22="Acumulado",X22+Z22+AB22+AD22,V22="Capacidad",AD22,V22="Flujo",AD22,V22="Reducción",AD22,V22="Stock",AD22)</f>
        <v>34</v>
      </c>
      <c r="AH22" s="13">
        <f>+_xlfn.IFS(V22="Acumulado",Y22+AA22+AC22+AE22,V22="Capacidad",AC22,AE22="Flujo",AE22,V22="Reducción",Y22,V22="Stock",AE22)</f>
        <v>0</v>
      </c>
      <c r="AI22" s="143" t="s">
        <v>74</v>
      </c>
    </row>
    <row r="23" spans="1:35" s="9" customFormat="1" ht="47.25" customHeight="1" x14ac:dyDescent="0.3">
      <c r="A23" s="143"/>
      <c r="B23" s="143"/>
      <c r="C23" s="143"/>
      <c r="D23" s="143"/>
      <c r="E23" s="143"/>
      <c r="F23" s="143"/>
      <c r="G23" s="143"/>
      <c r="H23" s="143"/>
      <c r="I23" s="143"/>
      <c r="J23" s="176"/>
      <c r="K23" s="176"/>
      <c r="L23" s="176"/>
      <c r="M23" s="176"/>
      <c r="N23" s="176"/>
      <c r="O23" s="176"/>
      <c r="P23" s="178"/>
      <c r="Q23" s="180"/>
      <c r="R23" s="143"/>
      <c r="S23" s="138"/>
      <c r="T23" s="13" t="s">
        <v>101</v>
      </c>
      <c r="U23" s="26" t="s">
        <v>63</v>
      </c>
      <c r="V23" s="13" t="s">
        <v>46</v>
      </c>
      <c r="W23" s="31">
        <v>0</v>
      </c>
      <c r="X23" s="31">
        <v>0</v>
      </c>
      <c r="Y23" s="31">
        <v>0</v>
      </c>
      <c r="Z23" s="27">
        <v>0.2</v>
      </c>
      <c r="AA23" s="53">
        <v>0.2</v>
      </c>
      <c r="AB23" s="27">
        <v>0.65</v>
      </c>
      <c r="AC23" s="27">
        <v>0</v>
      </c>
      <c r="AD23" s="28">
        <v>0.15</v>
      </c>
      <c r="AE23" s="16"/>
      <c r="AF23" s="30"/>
      <c r="AG23" s="31">
        <f t="shared" ref="AG23:AG28" si="2">+_xlfn.IFS(V23="Acumulado",X23+Z23+AB23+AD23,V23="Capacidad",Z23,V23="Flujo",Z23,V23="Reducción",Z23,V23="Stock",Z23)</f>
        <v>1</v>
      </c>
      <c r="AH23" s="31">
        <f t="shared" ref="AH23:AH29" si="3">+_xlfn.IFS(V23="Acumulado",Y23+AA23+AC23+AE23,V23="Capacidad",AC23,V23="Flujo",AC23,V23="Reducción",Y23,V23="Stock",AC23)</f>
        <v>0.2</v>
      </c>
      <c r="AI23" s="143"/>
    </row>
    <row r="24" spans="1:35" s="9" customFormat="1" ht="46.8" x14ac:dyDescent="0.3">
      <c r="A24" s="143"/>
      <c r="B24" s="143"/>
      <c r="C24" s="143"/>
      <c r="D24" s="143"/>
      <c r="E24" s="143"/>
      <c r="F24" s="143"/>
      <c r="G24" s="143"/>
      <c r="H24" s="143"/>
      <c r="I24" s="143"/>
      <c r="J24" s="176"/>
      <c r="K24" s="176"/>
      <c r="L24" s="176"/>
      <c r="M24" s="176"/>
      <c r="N24" s="176"/>
      <c r="O24" s="176"/>
      <c r="P24" s="179"/>
      <c r="Q24" s="180"/>
      <c r="R24" s="143"/>
      <c r="S24" s="13" t="s">
        <v>102</v>
      </c>
      <c r="T24" s="13" t="s">
        <v>103</v>
      </c>
      <c r="U24" s="26" t="s">
        <v>104</v>
      </c>
      <c r="V24" s="13" t="s">
        <v>46</v>
      </c>
      <c r="W24" s="33">
        <v>0</v>
      </c>
      <c r="X24" s="13">
        <v>1</v>
      </c>
      <c r="Y24" s="13">
        <v>1</v>
      </c>
      <c r="Z24" s="13">
        <v>0</v>
      </c>
      <c r="AA24" s="22">
        <v>0</v>
      </c>
      <c r="AB24" s="33">
        <v>0</v>
      </c>
      <c r="AC24" s="13"/>
      <c r="AD24" s="54">
        <v>0</v>
      </c>
      <c r="AE24" s="16"/>
      <c r="AF24" s="30"/>
      <c r="AG24" s="13">
        <f t="shared" si="2"/>
        <v>1</v>
      </c>
      <c r="AH24" s="13">
        <f t="shared" si="3"/>
        <v>1</v>
      </c>
      <c r="AI24" s="143"/>
    </row>
    <row r="25" spans="1:35" s="9" customFormat="1" ht="90" customHeight="1" x14ac:dyDescent="0.3">
      <c r="A25" s="136" t="s">
        <v>34</v>
      </c>
      <c r="B25" s="136" t="s">
        <v>35</v>
      </c>
      <c r="C25" s="136" t="s">
        <v>36</v>
      </c>
      <c r="D25" s="136" t="s">
        <v>37</v>
      </c>
      <c r="E25" s="136" t="s">
        <v>81</v>
      </c>
      <c r="F25" s="136" t="s">
        <v>105</v>
      </c>
      <c r="G25" s="136" t="s">
        <v>106</v>
      </c>
      <c r="H25" s="136" t="s">
        <v>107</v>
      </c>
      <c r="I25" s="136" t="s">
        <v>108</v>
      </c>
      <c r="J25" s="140">
        <v>32120927725</v>
      </c>
      <c r="K25" s="140">
        <v>31975526550</v>
      </c>
      <c r="L25" s="140">
        <v>72916000000</v>
      </c>
      <c r="M25" s="140">
        <v>72520881838.600006</v>
      </c>
      <c r="N25" s="140">
        <v>63191800000</v>
      </c>
      <c r="O25" s="140">
        <v>63172232057</v>
      </c>
      <c r="P25" s="145">
        <f>[2]f4!K23</f>
        <v>40947529248</v>
      </c>
      <c r="Q25" s="145">
        <f>[2]f4!N23</f>
        <v>34237099539</v>
      </c>
      <c r="R25" s="136" t="s">
        <v>109</v>
      </c>
      <c r="S25" s="13" t="s">
        <v>110</v>
      </c>
      <c r="T25" s="13" t="s">
        <v>110</v>
      </c>
      <c r="U25" s="21" t="s">
        <v>45</v>
      </c>
      <c r="V25" s="13" t="s">
        <v>46</v>
      </c>
      <c r="W25" s="13">
        <v>40</v>
      </c>
      <c r="X25" s="13">
        <v>717</v>
      </c>
      <c r="Y25" s="13">
        <v>717</v>
      </c>
      <c r="Z25" s="23">
        <v>1659</v>
      </c>
      <c r="AA25" s="23">
        <v>1659</v>
      </c>
      <c r="AB25" s="23">
        <v>1693</v>
      </c>
      <c r="AC25" s="23">
        <v>1693</v>
      </c>
      <c r="AD25" s="24">
        <v>1556</v>
      </c>
      <c r="AE25" s="130"/>
      <c r="AF25" s="131"/>
      <c r="AG25" s="23">
        <f t="shared" si="2"/>
        <v>5625</v>
      </c>
      <c r="AH25" s="23">
        <f t="shared" si="3"/>
        <v>4069</v>
      </c>
      <c r="AI25" s="136" t="s">
        <v>64</v>
      </c>
    </row>
    <row r="26" spans="1:35" s="9" customFormat="1" ht="62.25" customHeight="1" x14ac:dyDescent="0.3">
      <c r="A26" s="137"/>
      <c r="B26" s="137"/>
      <c r="C26" s="137"/>
      <c r="D26" s="137"/>
      <c r="E26" s="137"/>
      <c r="F26" s="137"/>
      <c r="G26" s="137"/>
      <c r="H26" s="137"/>
      <c r="I26" s="137"/>
      <c r="J26" s="141"/>
      <c r="K26" s="141"/>
      <c r="L26" s="141"/>
      <c r="M26" s="141"/>
      <c r="N26" s="141"/>
      <c r="O26" s="141"/>
      <c r="P26" s="146"/>
      <c r="Q26" s="146"/>
      <c r="R26" s="137"/>
      <c r="S26" s="13" t="s">
        <v>111</v>
      </c>
      <c r="T26" s="13" t="s">
        <v>112</v>
      </c>
      <c r="U26" s="21" t="s">
        <v>45</v>
      </c>
      <c r="V26" s="13" t="s">
        <v>46</v>
      </c>
      <c r="W26" s="13">
        <v>0</v>
      </c>
      <c r="X26" s="13">
        <v>3</v>
      </c>
      <c r="Y26" s="13">
        <v>3</v>
      </c>
      <c r="Z26" s="13">
        <v>4</v>
      </c>
      <c r="AA26" s="13">
        <v>3</v>
      </c>
      <c r="AB26" s="13">
        <v>3</v>
      </c>
      <c r="AC26" s="13">
        <v>3</v>
      </c>
      <c r="AD26" s="15">
        <v>3</v>
      </c>
      <c r="AE26" s="130"/>
      <c r="AF26" s="131"/>
      <c r="AG26" s="23">
        <f t="shared" si="2"/>
        <v>13</v>
      </c>
      <c r="AH26" s="13">
        <f t="shared" si="3"/>
        <v>9</v>
      </c>
      <c r="AI26" s="137"/>
    </row>
    <row r="27" spans="1:35" s="9" customFormat="1" ht="93.75" customHeight="1" x14ac:dyDescent="0.3">
      <c r="A27" s="137"/>
      <c r="B27" s="137"/>
      <c r="C27" s="137"/>
      <c r="D27" s="137"/>
      <c r="E27" s="137"/>
      <c r="F27" s="137"/>
      <c r="G27" s="137"/>
      <c r="H27" s="137"/>
      <c r="I27" s="137"/>
      <c r="J27" s="141"/>
      <c r="K27" s="141"/>
      <c r="L27" s="141"/>
      <c r="M27" s="141"/>
      <c r="N27" s="141"/>
      <c r="O27" s="141"/>
      <c r="P27" s="146"/>
      <c r="Q27" s="146"/>
      <c r="R27" s="137"/>
      <c r="S27" s="13" t="s">
        <v>113</v>
      </c>
      <c r="T27" s="13" t="s">
        <v>114</v>
      </c>
      <c r="U27" s="21" t="s">
        <v>45</v>
      </c>
      <c r="V27" s="13" t="s">
        <v>46</v>
      </c>
      <c r="W27" s="13">
        <v>0</v>
      </c>
      <c r="X27" s="13">
        <v>3</v>
      </c>
      <c r="Y27" s="13">
        <v>3</v>
      </c>
      <c r="Z27" s="13">
        <v>3</v>
      </c>
      <c r="AA27" s="13">
        <v>3</v>
      </c>
      <c r="AB27" s="13">
        <v>3</v>
      </c>
      <c r="AC27" s="13">
        <v>3</v>
      </c>
      <c r="AD27" s="15">
        <v>3</v>
      </c>
      <c r="AE27" s="130"/>
      <c r="AF27" s="131"/>
      <c r="AG27" s="13">
        <f t="shared" si="2"/>
        <v>12</v>
      </c>
      <c r="AH27" s="13">
        <f t="shared" si="3"/>
        <v>9</v>
      </c>
      <c r="AI27" s="137"/>
    </row>
    <row r="28" spans="1:35" s="9" customFormat="1" ht="31.2" x14ac:dyDescent="0.3">
      <c r="A28" s="138"/>
      <c r="B28" s="138"/>
      <c r="C28" s="138"/>
      <c r="D28" s="138"/>
      <c r="E28" s="138"/>
      <c r="F28" s="138"/>
      <c r="G28" s="138"/>
      <c r="H28" s="138"/>
      <c r="I28" s="138"/>
      <c r="J28" s="142"/>
      <c r="K28" s="142"/>
      <c r="L28" s="142"/>
      <c r="M28" s="142"/>
      <c r="N28" s="142"/>
      <c r="O28" s="142"/>
      <c r="P28" s="147"/>
      <c r="Q28" s="147"/>
      <c r="R28" s="138"/>
      <c r="S28" s="13" t="s">
        <v>115</v>
      </c>
      <c r="T28" s="13" t="s">
        <v>116</v>
      </c>
      <c r="U28" s="26" t="s">
        <v>45</v>
      </c>
      <c r="V28" s="13" t="s">
        <v>46</v>
      </c>
      <c r="W28" s="13">
        <v>0</v>
      </c>
      <c r="X28" s="13">
        <v>0</v>
      </c>
      <c r="Y28" s="13">
        <v>0</v>
      </c>
      <c r="Z28" s="13">
        <v>10</v>
      </c>
      <c r="AA28" s="13">
        <v>0</v>
      </c>
      <c r="AB28" s="13">
        <v>10</v>
      </c>
      <c r="AC28" s="13">
        <v>0</v>
      </c>
      <c r="AD28" s="15">
        <v>10</v>
      </c>
      <c r="AE28" s="16"/>
      <c r="AF28" s="132"/>
      <c r="AG28" s="13">
        <f t="shared" si="2"/>
        <v>30</v>
      </c>
      <c r="AH28" s="13">
        <f t="shared" si="3"/>
        <v>0</v>
      </c>
      <c r="AI28" s="138"/>
    </row>
    <row r="29" spans="1:35" s="9" customFormat="1" ht="48.9" customHeight="1" x14ac:dyDescent="0.3">
      <c r="A29" s="155" t="s">
        <v>34</v>
      </c>
      <c r="B29" s="155" t="s">
        <v>117</v>
      </c>
      <c r="C29" s="155" t="s">
        <v>36</v>
      </c>
      <c r="D29" s="155" t="s">
        <v>37</v>
      </c>
      <c r="E29" s="155" t="s">
        <v>38</v>
      </c>
      <c r="F29" s="155" t="s">
        <v>118</v>
      </c>
      <c r="G29" s="155" t="s">
        <v>119</v>
      </c>
      <c r="H29" s="155" t="s">
        <v>120</v>
      </c>
      <c r="I29" s="155" t="s">
        <v>121</v>
      </c>
      <c r="J29" s="155"/>
      <c r="K29" s="155"/>
      <c r="L29" s="155"/>
      <c r="M29" s="155"/>
      <c r="N29" s="155"/>
      <c r="O29" s="155"/>
      <c r="P29" s="166"/>
      <c r="Q29" s="172"/>
      <c r="R29" s="155"/>
      <c r="S29" s="38" t="s">
        <v>122</v>
      </c>
      <c r="T29" s="38" t="s">
        <v>123</v>
      </c>
      <c r="U29" s="55" t="s">
        <v>45</v>
      </c>
      <c r="V29" s="38" t="s">
        <v>46</v>
      </c>
      <c r="W29" s="56">
        <v>0</v>
      </c>
      <c r="X29" s="56">
        <v>1</v>
      </c>
      <c r="Y29" s="56">
        <v>1</v>
      </c>
      <c r="Z29" s="56">
        <v>0</v>
      </c>
      <c r="AA29" s="56">
        <v>0</v>
      </c>
      <c r="AB29" s="56">
        <v>0</v>
      </c>
      <c r="AC29" s="57"/>
      <c r="AD29" s="58">
        <v>0</v>
      </c>
      <c r="AE29" s="59"/>
      <c r="AF29" s="44"/>
      <c r="AG29" s="57">
        <f>+_xlfn.IFS(V29="Acumulado",X29+Z29+AB29+AD29,V29="Capacidad",AD29,V29="Flujo",AD29,V29="Reducción",AD29,V29="Stock",AD29)</f>
        <v>1</v>
      </c>
      <c r="AH29" s="57">
        <f t="shared" si="3"/>
        <v>1</v>
      </c>
      <c r="AI29" s="155" t="s">
        <v>124</v>
      </c>
    </row>
    <row r="30" spans="1:35" s="9" customFormat="1" ht="41.1" customHeight="1" x14ac:dyDescent="0.3">
      <c r="A30" s="156"/>
      <c r="B30" s="156"/>
      <c r="C30" s="156"/>
      <c r="D30" s="156"/>
      <c r="E30" s="156"/>
      <c r="F30" s="156"/>
      <c r="G30" s="156"/>
      <c r="H30" s="156"/>
      <c r="I30" s="156"/>
      <c r="J30" s="156"/>
      <c r="K30" s="156"/>
      <c r="L30" s="156"/>
      <c r="M30" s="156"/>
      <c r="N30" s="156"/>
      <c r="O30" s="156"/>
      <c r="P30" s="162"/>
      <c r="Q30" s="162"/>
      <c r="R30" s="156"/>
      <c r="S30" s="38" t="s">
        <v>125</v>
      </c>
      <c r="T30" s="38" t="s">
        <v>126</v>
      </c>
      <c r="U30" s="60" t="s">
        <v>45</v>
      </c>
      <c r="V30" s="38" t="s">
        <v>127</v>
      </c>
      <c r="W30" s="38">
        <v>0</v>
      </c>
      <c r="X30" s="38">
        <v>1</v>
      </c>
      <c r="Y30" s="38">
        <v>1</v>
      </c>
      <c r="Z30" s="38">
        <v>0</v>
      </c>
      <c r="AA30" s="38">
        <v>0</v>
      </c>
      <c r="AB30" s="38">
        <v>0</v>
      </c>
      <c r="AC30" s="38"/>
      <c r="AD30" s="61">
        <v>0</v>
      </c>
      <c r="AE30" s="44"/>
      <c r="AF30" s="44"/>
      <c r="AG30" s="40">
        <f>+_xlfn.IFS(V30="Acumulado",X30+Z30+AB30+AD30,V30="Capacidad",X30,V30="Flujo",X30,V30="Reducción",X30,V30="Stock",X30)</f>
        <v>1</v>
      </c>
      <c r="AH30" s="40">
        <f>+_xlfn.IFS(V30="Acumulado",Y30+AA30+AC30+AE30,V30="Capacidad",AC30,V30="Flujo",Y30,V30="Reducción",AC30,V30="Stock",AC30)</f>
        <v>1</v>
      </c>
      <c r="AI30" s="156"/>
    </row>
    <row r="31" spans="1:35" s="9" customFormat="1" ht="34.5" customHeight="1" x14ac:dyDescent="0.3">
      <c r="A31" s="156"/>
      <c r="B31" s="156"/>
      <c r="C31" s="156"/>
      <c r="D31" s="156"/>
      <c r="E31" s="156"/>
      <c r="F31" s="156"/>
      <c r="G31" s="156"/>
      <c r="H31" s="156"/>
      <c r="I31" s="156"/>
      <c r="J31" s="156"/>
      <c r="K31" s="156"/>
      <c r="L31" s="156"/>
      <c r="M31" s="156"/>
      <c r="N31" s="156"/>
      <c r="O31" s="156"/>
      <c r="P31" s="162"/>
      <c r="Q31" s="162"/>
      <c r="R31" s="156"/>
      <c r="S31" s="155" t="s">
        <v>128</v>
      </c>
      <c r="T31" s="38" t="s">
        <v>129</v>
      </c>
      <c r="U31" s="55" t="s">
        <v>45</v>
      </c>
      <c r="V31" s="38" t="s">
        <v>46</v>
      </c>
      <c r="W31" s="38">
        <v>0</v>
      </c>
      <c r="X31" s="40">
        <v>300000</v>
      </c>
      <c r="Y31" s="40">
        <f>17885+14471+15027+13543+12160+11044+40759+91944+66928+90424+78329+89240+131937</f>
        <v>673691</v>
      </c>
      <c r="Z31" s="40">
        <v>624000</v>
      </c>
      <c r="AA31" s="40">
        <v>1741934</v>
      </c>
      <c r="AB31" s="40">
        <v>2252848</v>
      </c>
      <c r="AC31" s="40">
        <v>3146261</v>
      </c>
      <c r="AD31" s="42">
        <v>3117562</v>
      </c>
      <c r="AE31" s="43"/>
      <c r="AF31" s="44"/>
      <c r="AG31" s="40">
        <f>+_xlfn.IFS(V31="Acumulado",X31+Z31+AB31+AD31,V31="Capacidad",AD31,V31="Flujo",AD31,V31="Reducción",AD31,V31="Stock",AD31)</f>
        <v>6294410</v>
      </c>
      <c r="AH31" s="40">
        <f>+_xlfn.IFS(V31="Acumulado",Y31+AA31+AC31+AE31,V31="Capacidad",AC31,V31="Flujo",AC31,V31="Reducción",Y31,V31="Stock",AC31)</f>
        <v>5561886</v>
      </c>
      <c r="AI31" s="156"/>
    </row>
    <row r="32" spans="1:35" s="9" customFormat="1" ht="62.4" customHeight="1" x14ac:dyDescent="0.3">
      <c r="A32" s="156"/>
      <c r="B32" s="156"/>
      <c r="C32" s="156"/>
      <c r="D32" s="156"/>
      <c r="E32" s="156"/>
      <c r="F32" s="156"/>
      <c r="G32" s="156"/>
      <c r="H32" s="156"/>
      <c r="I32" s="156"/>
      <c r="J32" s="156"/>
      <c r="K32" s="156"/>
      <c r="L32" s="156"/>
      <c r="M32" s="156"/>
      <c r="N32" s="156"/>
      <c r="O32" s="156"/>
      <c r="P32" s="162"/>
      <c r="Q32" s="162"/>
      <c r="R32" s="156"/>
      <c r="S32" s="168"/>
      <c r="T32" s="38" t="s">
        <v>130</v>
      </c>
      <c r="U32" s="55" t="s">
        <v>45</v>
      </c>
      <c r="V32" s="38" t="s">
        <v>46</v>
      </c>
      <c r="W32" s="38">
        <v>0</v>
      </c>
      <c r="X32" s="40">
        <v>40000</v>
      </c>
      <c r="Y32" s="40">
        <v>13777</v>
      </c>
      <c r="Z32" s="40">
        <v>500000</v>
      </c>
      <c r="AA32" s="40">
        <v>802391</v>
      </c>
      <c r="AB32" s="40">
        <v>560000</v>
      </c>
      <c r="AC32" s="40">
        <v>1404364</v>
      </c>
      <c r="AD32" s="42">
        <v>864714</v>
      </c>
      <c r="AE32" s="43"/>
      <c r="AF32" s="44"/>
      <c r="AG32" s="40">
        <f>+_xlfn.IFS(V32="Acumulado",X32+Z32+AB32+AD32,V32="Capacidad",AD32,V32="Flujo",AD32,V32="Reducción",AD32,V32="Stock",AD32)</f>
        <v>1964714</v>
      </c>
      <c r="AH32" s="40">
        <f>+_xlfn.IFS(V32="Acumulado",Y32+AA32+AC32+AE32,V32="Capacidad",AC32,V32="Flujo",AC32,V32="Reducción",Y32,V32="Stock",AC32)</f>
        <v>2220532</v>
      </c>
      <c r="AI32" s="156"/>
    </row>
    <row r="33" spans="1:36" s="9" customFormat="1" ht="42.6" customHeight="1" x14ac:dyDescent="0.3">
      <c r="A33" s="156"/>
      <c r="B33" s="156"/>
      <c r="C33" s="156"/>
      <c r="D33" s="156"/>
      <c r="E33" s="156"/>
      <c r="F33" s="156"/>
      <c r="G33" s="156"/>
      <c r="H33" s="156"/>
      <c r="I33" s="156"/>
      <c r="J33" s="156"/>
      <c r="K33" s="156"/>
      <c r="L33" s="156"/>
      <c r="M33" s="156"/>
      <c r="N33" s="156"/>
      <c r="O33" s="156"/>
      <c r="P33" s="162"/>
      <c r="Q33" s="162"/>
      <c r="R33" s="156"/>
      <c r="S33" s="38" t="s">
        <v>131</v>
      </c>
      <c r="T33" s="38" t="s">
        <v>132</v>
      </c>
      <c r="U33" s="60" t="s">
        <v>133</v>
      </c>
      <c r="V33" s="38" t="s">
        <v>100</v>
      </c>
      <c r="W33" s="40">
        <v>1337</v>
      </c>
      <c r="X33" s="40">
        <v>1290</v>
      </c>
      <c r="Y33" s="40">
        <v>1283</v>
      </c>
      <c r="Z33" s="40">
        <v>1370</v>
      </c>
      <c r="AA33" s="40">
        <v>1306</v>
      </c>
      <c r="AB33" s="40">
        <v>1370</v>
      </c>
      <c r="AC33" s="38">
        <v>1329</v>
      </c>
      <c r="AD33" s="42">
        <v>0</v>
      </c>
      <c r="AE33" s="43"/>
      <c r="AF33" s="44"/>
      <c r="AG33" s="40">
        <f>+AB33</f>
        <v>1370</v>
      </c>
      <c r="AH33" s="40">
        <f>+_xlfn.IFS(V33="Acumulado",Y33+AA33+AC33+AE33,V33="Capacidad",AC33,V33="Flujo",AA33,V33="Reducción",Y33,V33="Stock",AA33)</f>
        <v>1329</v>
      </c>
      <c r="AI33" s="156"/>
    </row>
    <row r="34" spans="1:36" s="9" customFormat="1" ht="42.6" customHeight="1" x14ac:dyDescent="0.3">
      <c r="A34" s="156"/>
      <c r="B34" s="156"/>
      <c r="C34" s="156"/>
      <c r="D34" s="156"/>
      <c r="E34" s="156"/>
      <c r="F34" s="156"/>
      <c r="G34" s="156"/>
      <c r="H34" s="156"/>
      <c r="I34" s="156"/>
      <c r="J34" s="156"/>
      <c r="K34" s="156"/>
      <c r="L34" s="156"/>
      <c r="M34" s="156"/>
      <c r="N34" s="156"/>
      <c r="O34" s="156"/>
      <c r="P34" s="162"/>
      <c r="Q34" s="162"/>
      <c r="R34" s="156"/>
      <c r="S34" s="38" t="s">
        <v>134</v>
      </c>
      <c r="T34" s="38" t="s">
        <v>134</v>
      </c>
      <c r="U34" s="55" t="s">
        <v>45</v>
      </c>
      <c r="V34" s="38" t="s">
        <v>46</v>
      </c>
      <c r="W34" s="40">
        <v>0</v>
      </c>
      <c r="X34" s="40">
        <v>0</v>
      </c>
      <c r="Y34" s="40">
        <v>0</v>
      </c>
      <c r="Z34" s="40">
        <v>0</v>
      </c>
      <c r="AA34" s="40">
        <v>0</v>
      </c>
      <c r="AB34" s="40">
        <v>0</v>
      </c>
      <c r="AC34" s="38">
        <v>0</v>
      </c>
      <c r="AD34" s="42">
        <v>292</v>
      </c>
      <c r="AE34" s="43"/>
      <c r="AF34" s="44"/>
      <c r="AG34" s="40">
        <f>+_xlfn.IFS(V34="Acumulado",X34+Z34+AB34+AD34,V34="Capacidad",AD34,V34="Flujo",AD34,V34="Reducción",AD34,V34="Stock",AD34)</f>
        <v>292</v>
      </c>
      <c r="AH34" s="40">
        <f>+_xlfn.IFS(V34="Acumulado",Y34+AA34+AC34+AE34,V34="Capacidad",AC34,V34="Flujo",AC34,V34="Reducción",Y34,V34="Stock",AC34)</f>
        <v>0</v>
      </c>
      <c r="AI34" s="156"/>
    </row>
    <row r="35" spans="1:36" s="9" customFormat="1" ht="42.6" customHeight="1" x14ac:dyDescent="0.3">
      <c r="A35" s="156"/>
      <c r="B35" s="156"/>
      <c r="C35" s="156"/>
      <c r="D35" s="156"/>
      <c r="E35" s="156"/>
      <c r="F35" s="156"/>
      <c r="G35" s="156"/>
      <c r="H35" s="156"/>
      <c r="I35" s="156"/>
      <c r="J35" s="156"/>
      <c r="K35" s="156"/>
      <c r="L35" s="156"/>
      <c r="M35" s="156"/>
      <c r="N35" s="156"/>
      <c r="O35" s="156"/>
      <c r="P35" s="162"/>
      <c r="Q35" s="162"/>
      <c r="R35" s="156"/>
      <c r="S35" s="38" t="s">
        <v>135</v>
      </c>
      <c r="T35" s="38" t="s">
        <v>136</v>
      </c>
      <c r="U35" s="60" t="s">
        <v>137</v>
      </c>
      <c r="V35" s="38" t="s">
        <v>100</v>
      </c>
      <c r="W35" s="40">
        <v>0</v>
      </c>
      <c r="X35" s="40">
        <v>0</v>
      </c>
      <c r="Y35" s="40">
        <v>0</v>
      </c>
      <c r="Z35" s="40">
        <v>1</v>
      </c>
      <c r="AA35" s="38">
        <v>1</v>
      </c>
      <c r="AB35" s="40">
        <v>0</v>
      </c>
      <c r="AC35" s="38"/>
      <c r="AD35" s="42">
        <v>0</v>
      </c>
      <c r="AE35" s="43"/>
      <c r="AF35" s="44"/>
      <c r="AG35" s="40">
        <f>+_xlfn.IFS(V35="Acumulado",X35+Z35+AB35+AD35,V35="Capacidad",Z35,V35="Flujo",AD35,V35="Reducción",AD35,V35="Stock",AD35)</f>
        <v>1</v>
      </c>
      <c r="AH35" s="40">
        <f>+_xlfn.IFS(V35="Acumulado",Y35+AA35+AC35+AE35,V35="Capacidad",AA35,V35="Flujo",AA35,V35="Reducción",Y35,V35="Stock",AA35)</f>
        <v>1</v>
      </c>
      <c r="AI35" s="156"/>
    </row>
    <row r="36" spans="1:36" s="9" customFormat="1" ht="42.6" customHeight="1" x14ac:dyDescent="0.3">
      <c r="A36" s="156"/>
      <c r="B36" s="156"/>
      <c r="C36" s="156"/>
      <c r="D36" s="156"/>
      <c r="E36" s="156"/>
      <c r="F36" s="156"/>
      <c r="G36" s="156"/>
      <c r="H36" s="156"/>
      <c r="I36" s="156"/>
      <c r="J36" s="156"/>
      <c r="K36" s="156"/>
      <c r="L36" s="156"/>
      <c r="M36" s="156"/>
      <c r="N36" s="156"/>
      <c r="O36" s="156"/>
      <c r="P36" s="162"/>
      <c r="Q36" s="162"/>
      <c r="R36" s="156"/>
      <c r="S36" s="38" t="s">
        <v>138</v>
      </c>
      <c r="T36" s="38" t="s">
        <v>139</v>
      </c>
      <c r="U36" s="55" t="s">
        <v>45</v>
      </c>
      <c r="V36" s="38" t="s">
        <v>46</v>
      </c>
      <c r="W36" s="40">
        <v>0</v>
      </c>
      <c r="X36" s="40">
        <v>0</v>
      </c>
      <c r="Y36" s="40">
        <v>0</v>
      </c>
      <c r="Z36" s="40">
        <v>7</v>
      </c>
      <c r="AA36" s="38">
        <v>7</v>
      </c>
      <c r="AB36" s="40">
        <v>0</v>
      </c>
      <c r="AC36" s="38"/>
      <c r="AD36" s="42">
        <v>0</v>
      </c>
      <c r="AE36" s="43"/>
      <c r="AF36" s="44"/>
      <c r="AG36" s="40">
        <f t="shared" ref="AG36:AG76" si="4">+_xlfn.IFS(V36="Acumulado",X36+Z36+AB36+AD36,V36="Capacidad",AD36,V36="Flujo",AD36,V36="Reducción",AD36,V36="Stock",AD36)</f>
        <v>7</v>
      </c>
      <c r="AH36" s="40">
        <f>+_xlfn.IFS(V36="Acumulado",Y36+AA36+AC36+AE36,V36="Capacidad",AC36,V36="Flujo",AC36,V36="Reducción",Y36,V36="Stock",AC36)</f>
        <v>7</v>
      </c>
      <c r="AI36" s="156"/>
    </row>
    <row r="37" spans="1:36" s="9" customFormat="1" ht="42.6" customHeight="1" x14ac:dyDescent="0.3">
      <c r="A37" s="156"/>
      <c r="B37" s="156"/>
      <c r="C37" s="156"/>
      <c r="D37" s="156"/>
      <c r="E37" s="156"/>
      <c r="F37" s="156"/>
      <c r="G37" s="156"/>
      <c r="H37" s="156"/>
      <c r="I37" s="156"/>
      <c r="J37" s="156"/>
      <c r="K37" s="156"/>
      <c r="L37" s="156"/>
      <c r="M37" s="156"/>
      <c r="N37" s="156"/>
      <c r="O37" s="156"/>
      <c r="P37" s="162"/>
      <c r="Q37" s="162"/>
      <c r="R37" s="156"/>
      <c r="S37" s="38" t="s">
        <v>140</v>
      </c>
      <c r="T37" s="38" t="s">
        <v>141</v>
      </c>
      <c r="U37" s="55" t="s">
        <v>45</v>
      </c>
      <c r="V37" s="38" t="s">
        <v>46</v>
      </c>
      <c r="W37" s="40">
        <v>0</v>
      </c>
      <c r="X37" s="40">
        <v>0</v>
      </c>
      <c r="Y37" s="40">
        <v>0</v>
      </c>
      <c r="Z37" s="40">
        <v>20</v>
      </c>
      <c r="AA37" s="38">
        <v>27</v>
      </c>
      <c r="AB37" s="40">
        <v>0</v>
      </c>
      <c r="AC37" s="38"/>
      <c r="AD37" s="42">
        <v>0</v>
      </c>
      <c r="AE37" s="43"/>
      <c r="AF37" s="44"/>
      <c r="AG37" s="40">
        <f t="shared" si="4"/>
        <v>20</v>
      </c>
      <c r="AH37" s="40">
        <f>+_xlfn.IFS(V37="Acumulado",Y37+AA37+AC37+AE37,V37="Capacidad",AC37,V37="Flujo",AC37,V37="Reducción",Y37,V37="Stock",AC37)</f>
        <v>27</v>
      </c>
      <c r="AI37" s="156"/>
    </row>
    <row r="38" spans="1:36" s="9" customFormat="1" ht="42.6" customHeight="1" x14ac:dyDescent="0.3">
      <c r="A38" s="156"/>
      <c r="B38" s="156"/>
      <c r="C38" s="156"/>
      <c r="D38" s="156"/>
      <c r="E38" s="156"/>
      <c r="F38" s="156"/>
      <c r="G38" s="156"/>
      <c r="H38" s="156"/>
      <c r="I38" s="156"/>
      <c r="J38" s="156"/>
      <c r="K38" s="156"/>
      <c r="L38" s="156"/>
      <c r="M38" s="156"/>
      <c r="N38" s="156"/>
      <c r="O38" s="156"/>
      <c r="P38" s="162"/>
      <c r="Q38" s="162"/>
      <c r="R38" s="156"/>
      <c r="S38" s="38" t="s">
        <v>142</v>
      </c>
      <c r="T38" s="38" t="s">
        <v>143</v>
      </c>
      <c r="U38" s="55" t="s">
        <v>45</v>
      </c>
      <c r="V38" s="38" t="s">
        <v>46</v>
      </c>
      <c r="W38" s="40">
        <v>0</v>
      </c>
      <c r="X38" s="40">
        <v>0</v>
      </c>
      <c r="Y38" s="40">
        <v>0</v>
      </c>
      <c r="Z38" s="40">
        <v>150</v>
      </c>
      <c r="AA38" s="38">
        <v>168</v>
      </c>
      <c r="AB38" s="40">
        <v>0</v>
      </c>
      <c r="AC38" s="38"/>
      <c r="AD38" s="42">
        <v>0</v>
      </c>
      <c r="AE38" s="43"/>
      <c r="AF38" s="44"/>
      <c r="AG38" s="40">
        <f t="shared" si="4"/>
        <v>150</v>
      </c>
      <c r="AH38" s="40">
        <f>+_xlfn.IFS(V38="Acumulado",Y38+AA38+AC38+AE38,V38="Capacidad",AC38,V38="Flujo",AC38,V38="Reducción",Y38,V38="Stock",AC38)</f>
        <v>168</v>
      </c>
      <c r="AI38" s="156"/>
    </row>
    <row r="39" spans="1:36" s="9" customFormat="1" ht="42.6" customHeight="1" x14ac:dyDescent="0.3">
      <c r="A39" s="156"/>
      <c r="B39" s="156"/>
      <c r="C39" s="156"/>
      <c r="D39" s="156"/>
      <c r="E39" s="156"/>
      <c r="F39" s="156"/>
      <c r="G39" s="156"/>
      <c r="H39" s="156"/>
      <c r="I39" s="156"/>
      <c r="J39" s="156"/>
      <c r="K39" s="156"/>
      <c r="L39" s="156"/>
      <c r="M39" s="156"/>
      <c r="N39" s="156"/>
      <c r="O39" s="156"/>
      <c r="P39" s="162"/>
      <c r="Q39" s="162"/>
      <c r="R39" s="156"/>
      <c r="S39" s="38" t="s">
        <v>144</v>
      </c>
      <c r="T39" s="38" t="s">
        <v>145</v>
      </c>
      <c r="U39" s="60" t="s">
        <v>45</v>
      </c>
      <c r="V39" s="38" t="s">
        <v>127</v>
      </c>
      <c r="W39" s="57">
        <v>0</v>
      </c>
      <c r="X39" s="57">
        <v>0</v>
      </c>
      <c r="Y39" s="57">
        <v>0</v>
      </c>
      <c r="Z39" s="57">
        <v>1</v>
      </c>
      <c r="AA39" s="57">
        <v>1</v>
      </c>
      <c r="AB39" s="57">
        <v>1</v>
      </c>
      <c r="AC39" s="57">
        <v>1</v>
      </c>
      <c r="AD39" s="62">
        <v>1</v>
      </c>
      <c r="AE39" s="63"/>
      <c r="AF39" s="44"/>
      <c r="AG39" s="57">
        <f t="shared" si="4"/>
        <v>1</v>
      </c>
      <c r="AH39" s="57">
        <f>+_xlfn.IFS(V39="Acumulado",Y39+AA39+AC39+AE39,V39="Capacidad",AC39,V39="Flujo",AA39,V39="Reducción",AC39,V39="Stock",AC39)</f>
        <v>1</v>
      </c>
      <c r="AI39" s="156"/>
    </row>
    <row r="40" spans="1:36" s="9" customFormat="1" ht="42.6" customHeight="1" x14ac:dyDescent="0.3">
      <c r="A40" s="168"/>
      <c r="B40" s="168"/>
      <c r="C40" s="168"/>
      <c r="D40" s="168"/>
      <c r="E40" s="168"/>
      <c r="F40" s="168"/>
      <c r="G40" s="168"/>
      <c r="H40" s="168"/>
      <c r="I40" s="168"/>
      <c r="J40" s="168"/>
      <c r="K40" s="168"/>
      <c r="L40" s="168"/>
      <c r="M40" s="168"/>
      <c r="N40" s="168"/>
      <c r="O40" s="168"/>
      <c r="P40" s="167"/>
      <c r="Q40" s="167"/>
      <c r="R40" s="168"/>
      <c r="S40" s="38" t="s">
        <v>146</v>
      </c>
      <c r="T40" s="38" t="s">
        <v>147</v>
      </c>
      <c r="U40" s="65" t="s">
        <v>45</v>
      </c>
      <c r="V40" s="38" t="s">
        <v>127</v>
      </c>
      <c r="W40" s="57">
        <v>0</v>
      </c>
      <c r="X40" s="57">
        <v>0</v>
      </c>
      <c r="Y40" s="57">
        <v>0</v>
      </c>
      <c r="Z40" s="57">
        <v>1</v>
      </c>
      <c r="AA40" s="57">
        <v>1</v>
      </c>
      <c r="AB40" s="57">
        <v>1</v>
      </c>
      <c r="AC40" s="57">
        <v>1</v>
      </c>
      <c r="AD40" s="62">
        <v>1</v>
      </c>
      <c r="AE40" s="63"/>
      <c r="AF40" s="44"/>
      <c r="AG40" s="57">
        <f t="shared" si="4"/>
        <v>1</v>
      </c>
      <c r="AH40" s="57">
        <f>+_xlfn.IFS(V40="Acumulado",Y40+AA40+AC40+AE40,V40="Capacidad",AA40,V40="Flujo",AA40,V40="Reducción",Y40,V40="Stock",AA40)</f>
        <v>1</v>
      </c>
      <c r="AI40" s="168"/>
    </row>
    <row r="41" spans="1:36" s="69" customFormat="1" ht="88.5" customHeight="1" x14ac:dyDescent="0.3">
      <c r="A41" s="13" t="s">
        <v>34</v>
      </c>
      <c r="B41" s="13" t="s">
        <v>148</v>
      </c>
      <c r="C41" s="13" t="s">
        <v>36</v>
      </c>
      <c r="D41" s="13" t="s">
        <v>37</v>
      </c>
      <c r="E41" s="13" t="s">
        <v>38</v>
      </c>
      <c r="F41" s="13" t="s">
        <v>149</v>
      </c>
      <c r="G41" s="13" t="s">
        <v>150</v>
      </c>
      <c r="H41" s="13"/>
      <c r="I41" s="13" t="s">
        <v>121</v>
      </c>
      <c r="J41" s="13"/>
      <c r="K41" s="13"/>
      <c r="L41" s="13"/>
      <c r="M41" s="13"/>
      <c r="N41" s="13"/>
      <c r="O41" s="13"/>
      <c r="P41" s="66"/>
      <c r="Q41" s="66"/>
      <c r="R41" s="13"/>
      <c r="S41" s="13" t="s">
        <v>151</v>
      </c>
      <c r="T41" s="13" t="s">
        <v>152</v>
      </c>
      <c r="U41" s="52" t="s">
        <v>45</v>
      </c>
      <c r="V41" s="13" t="s">
        <v>153</v>
      </c>
      <c r="W41" s="31">
        <v>0</v>
      </c>
      <c r="X41" s="31">
        <v>1</v>
      </c>
      <c r="Y41" s="31">
        <v>1</v>
      </c>
      <c r="Z41" s="31">
        <v>1</v>
      </c>
      <c r="AA41" s="27">
        <v>1</v>
      </c>
      <c r="AB41" s="31">
        <v>1</v>
      </c>
      <c r="AC41" s="31">
        <v>1</v>
      </c>
      <c r="AD41" s="67">
        <v>1</v>
      </c>
      <c r="AE41" s="68"/>
      <c r="AF41" s="16"/>
      <c r="AG41" s="31">
        <f t="shared" si="4"/>
        <v>1</v>
      </c>
      <c r="AH41" s="31">
        <f>+_xlfn.IFS(V41="Acumulado",Y41+AA41+AC41+AE41,V41="Capacidad",AC41,V41="Flujo",AC41,V41="Reducción",AC41,V41="Stock",AE41)</f>
        <v>0</v>
      </c>
      <c r="AI41" s="13" t="s">
        <v>154</v>
      </c>
      <c r="AJ41" s="9"/>
    </row>
    <row r="42" spans="1:36" s="9" customFormat="1" ht="60" customHeight="1" x14ac:dyDescent="0.3">
      <c r="A42" s="136" t="s">
        <v>34</v>
      </c>
      <c r="B42" s="136" t="s">
        <v>35</v>
      </c>
      <c r="C42" s="136" t="s">
        <v>36</v>
      </c>
      <c r="D42" s="136" t="s">
        <v>37</v>
      </c>
      <c r="E42" s="136" t="s">
        <v>81</v>
      </c>
      <c r="F42" s="136" t="s">
        <v>155</v>
      </c>
      <c r="G42" s="136" t="s">
        <v>156</v>
      </c>
      <c r="H42" s="136" t="s">
        <v>120</v>
      </c>
      <c r="I42" s="136" t="s">
        <v>108</v>
      </c>
      <c r="J42" s="140"/>
      <c r="K42" s="140"/>
      <c r="L42" s="140">
        <v>198953000000</v>
      </c>
      <c r="M42" s="140">
        <v>198728860180</v>
      </c>
      <c r="N42" s="140">
        <v>149295671994</v>
      </c>
      <c r="O42" s="140">
        <v>148697098729</v>
      </c>
      <c r="P42" s="145">
        <f>[2]f4!K25</f>
        <v>180391882637</v>
      </c>
      <c r="Q42" s="145">
        <f>[2]f4!N25</f>
        <v>180380278504</v>
      </c>
      <c r="R42" s="136" t="s">
        <v>157</v>
      </c>
      <c r="S42" s="13" t="s">
        <v>158</v>
      </c>
      <c r="T42" s="13" t="s">
        <v>159</v>
      </c>
      <c r="U42" s="21" t="s">
        <v>45</v>
      </c>
      <c r="V42" s="13" t="s">
        <v>46</v>
      </c>
      <c r="W42" s="13">
        <v>9</v>
      </c>
      <c r="X42" s="13">
        <v>12</v>
      </c>
      <c r="Y42" s="13">
        <v>9</v>
      </c>
      <c r="Z42" s="13">
        <v>23</v>
      </c>
      <c r="AA42" s="13">
        <v>23</v>
      </c>
      <c r="AB42" s="13">
        <v>12</v>
      </c>
      <c r="AC42" s="13">
        <v>12</v>
      </c>
      <c r="AD42" s="15">
        <v>12</v>
      </c>
      <c r="AE42" s="130"/>
      <c r="AF42" s="131"/>
      <c r="AG42" s="13">
        <f t="shared" si="4"/>
        <v>59</v>
      </c>
      <c r="AH42" s="13">
        <f t="shared" ref="AH42:AH48" si="5">+_xlfn.IFS(V42="Acumulado",Y42+AA42+AC42+AE42,V42="Capacidad",AC42,V42="Flujo",AC42,V42="Reducción",Y42,V42="Stock",AC42)</f>
        <v>44</v>
      </c>
      <c r="AI42" s="136" t="s">
        <v>64</v>
      </c>
    </row>
    <row r="43" spans="1:36" s="9" customFormat="1" ht="60" customHeight="1" x14ac:dyDescent="0.3">
      <c r="A43" s="137"/>
      <c r="B43" s="137"/>
      <c r="C43" s="137"/>
      <c r="D43" s="137"/>
      <c r="E43" s="137"/>
      <c r="F43" s="137"/>
      <c r="G43" s="137"/>
      <c r="H43" s="137"/>
      <c r="I43" s="137"/>
      <c r="J43" s="141"/>
      <c r="K43" s="141"/>
      <c r="L43" s="141"/>
      <c r="M43" s="141"/>
      <c r="N43" s="141"/>
      <c r="O43" s="141"/>
      <c r="P43" s="146"/>
      <c r="Q43" s="146"/>
      <c r="R43" s="137"/>
      <c r="S43" s="13" t="s">
        <v>160</v>
      </c>
      <c r="T43" s="13" t="s">
        <v>161</v>
      </c>
      <c r="U43" s="14" t="s">
        <v>45</v>
      </c>
      <c r="V43" s="13" t="s">
        <v>46</v>
      </c>
      <c r="W43" s="13">
        <v>17</v>
      </c>
      <c r="X43" s="13">
        <v>0</v>
      </c>
      <c r="Y43" s="13">
        <v>0</v>
      </c>
      <c r="Z43" s="13">
        <v>0</v>
      </c>
      <c r="AA43" s="13">
        <v>0</v>
      </c>
      <c r="AB43" s="13">
        <v>24</v>
      </c>
      <c r="AC43" s="13">
        <v>24</v>
      </c>
      <c r="AD43" s="15">
        <v>26</v>
      </c>
      <c r="AE43" s="16"/>
      <c r="AF43" s="16"/>
      <c r="AG43" s="13">
        <f t="shared" si="4"/>
        <v>50</v>
      </c>
      <c r="AH43" s="13">
        <f t="shared" si="5"/>
        <v>24</v>
      </c>
      <c r="AI43" s="137"/>
    </row>
    <row r="44" spans="1:36" s="9" customFormat="1" ht="60" customHeight="1" x14ac:dyDescent="0.3">
      <c r="A44" s="138"/>
      <c r="B44" s="138"/>
      <c r="C44" s="138"/>
      <c r="D44" s="138"/>
      <c r="E44" s="138"/>
      <c r="F44" s="138"/>
      <c r="G44" s="138"/>
      <c r="H44" s="138"/>
      <c r="I44" s="138"/>
      <c r="J44" s="142"/>
      <c r="K44" s="142"/>
      <c r="L44" s="142"/>
      <c r="M44" s="142"/>
      <c r="N44" s="142"/>
      <c r="O44" s="142"/>
      <c r="P44" s="147"/>
      <c r="Q44" s="147"/>
      <c r="R44" s="138"/>
      <c r="S44" s="13" t="s">
        <v>162</v>
      </c>
      <c r="T44" s="13" t="s">
        <v>163</v>
      </c>
      <c r="U44" s="14" t="s">
        <v>45</v>
      </c>
      <c r="V44" s="13" t="s">
        <v>46</v>
      </c>
      <c r="W44" s="23">
        <v>10000</v>
      </c>
      <c r="X44" s="13">
        <v>0</v>
      </c>
      <c r="Y44" s="13">
        <v>0</v>
      </c>
      <c r="Z44" s="23">
        <v>13478</v>
      </c>
      <c r="AA44" s="23">
        <v>13478</v>
      </c>
      <c r="AB44" s="23">
        <v>16069</v>
      </c>
      <c r="AC44" s="23">
        <v>16163</v>
      </c>
      <c r="AD44" s="24">
        <v>15716</v>
      </c>
      <c r="AE44" s="70"/>
      <c r="AF44" s="16"/>
      <c r="AG44" s="23">
        <f t="shared" si="4"/>
        <v>45263</v>
      </c>
      <c r="AH44" s="23">
        <f t="shared" si="5"/>
        <v>29641</v>
      </c>
      <c r="AI44" s="138"/>
    </row>
    <row r="45" spans="1:36" s="9" customFormat="1" ht="160.5" customHeight="1" x14ac:dyDescent="0.3">
      <c r="A45" s="158" t="s">
        <v>34</v>
      </c>
      <c r="B45" s="158" t="s">
        <v>35</v>
      </c>
      <c r="C45" s="158" t="s">
        <v>36</v>
      </c>
      <c r="D45" s="158" t="s">
        <v>37</v>
      </c>
      <c r="E45" s="158" t="s">
        <v>164</v>
      </c>
      <c r="F45" s="158" t="s">
        <v>165</v>
      </c>
      <c r="G45" s="158" t="s">
        <v>166</v>
      </c>
      <c r="H45" s="158" t="s">
        <v>120</v>
      </c>
      <c r="I45" s="158" t="s">
        <v>121</v>
      </c>
      <c r="J45" s="158"/>
      <c r="K45" s="158"/>
      <c r="L45" s="158"/>
      <c r="M45" s="158"/>
      <c r="N45" s="158"/>
      <c r="O45" s="158"/>
      <c r="P45" s="157"/>
      <c r="Q45" s="175"/>
      <c r="R45" s="158"/>
      <c r="S45" s="38" t="s">
        <v>167</v>
      </c>
      <c r="T45" s="38" t="s">
        <v>168</v>
      </c>
      <c r="U45" s="14" t="s">
        <v>45</v>
      </c>
      <c r="V45" s="38" t="s">
        <v>46</v>
      </c>
      <c r="W45" s="38">
        <v>680</v>
      </c>
      <c r="X45" s="38">
        <v>100</v>
      </c>
      <c r="Y45" s="38">
        <v>98</v>
      </c>
      <c r="Z45" s="38">
        <v>70</v>
      </c>
      <c r="AA45" s="38">
        <v>98</v>
      </c>
      <c r="AB45" s="38">
        <v>100</v>
      </c>
      <c r="AC45" s="38">
        <v>135</v>
      </c>
      <c r="AD45" s="61">
        <v>100</v>
      </c>
      <c r="AE45" s="44"/>
      <c r="AF45" s="44"/>
      <c r="AG45" s="40">
        <f t="shared" si="4"/>
        <v>370</v>
      </c>
      <c r="AH45" s="40">
        <f t="shared" si="5"/>
        <v>331</v>
      </c>
      <c r="AI45" s="158" t="s">
        <v>169</v>
      </c>
    </row>
    <row r="46" spans="1:36" s="9" customFormat="1" ht="47.25" customHeight="1" x14ac:dyDescent="0.3">
      <c r="A46" s="158"/>
      <c r="B46" s="158"/>
      <c r="C46" s="158"/>
      <c r="D46" s="158"/>
      <c r="E46" s="158"/>
      <c r="F46" s="158"/>
      <c r="G46" s="158"/>
      <c r="H46" s="158"/>
      <c r="I46" s="158"/>
      <c r="J46" s="158"/>
      <c r="K46" s="158"/>
      <c r="L46" s="158"/>
      <c r="M46" s="158"/>
      <c r="N46" s="158"/>
      <c r="O46" s="158"/>
      <c r="P46" s="157"/>
      <c r="Q46" s="157"/>
      <c r="R46" s="158"/>
      <c r="S46" s="38" t="s">
        <v>170</v>
      </c>
      <c r="T46" s="38" t="s">
        <v>171</v>
      </c>
      <c r="U46" s="14" t="s">
        <v>45</v>
      </c>
      <c r="V46" s="38" t="s">
        <v>46</v>
      </c>
      <c r="W46" s="38">
        <v>39</v>
      </c>
      <c r="X46" s="38">
        <v>10</v>
      </c>
      <c r="Y46" s="38">
        <v>35</v>
      </c>
      <c r="Z46" s="38"/>
      <c r="AA46" s="38"/>
      <c r="AB46" s="38"/>
      <c r="AC46" s="38"/>
      <c r="AD46" s="61"/>
      <c r="AE46" s="44"/>
      <c r="AF46" s="44"/>
      <c r="AG46" s="40">
        <f t="shared" si="4"/>
        <v>10</v>
      </c>
      <c r="AH46" s="40">
        <f t="shared" si="5"/>
        <v>35</v>
      </c>
      <c r="AI46" s="158"/>
    </row>
    <row r="47" spans="1:36" s="9" customFormat="1" ht="31.2" x14ac:dyDescent="0.3">
      <c r="A47" s="158"/>
      <c r="B47" s="158"/>
      <c r="C47" s="158"/>
      <c r="D47" s="158"/>
      <c r="E47" s="158"/>
      <c r="F47" s="158"/>
      <c r="G47" s="158"/>
      <c r="H47" s="158"/>
      <c r="I47" s="158"/>
      <c r="J47" s="158"/>
      <c r="K47" s="158"/>
      <c r="L47" s="158"/>
      <c r="M47" s="158"/>
      <c r="N47" s="158"/>
      <c r="O47" s="158"/>
      <c r="P47" s="157"/>
      <c r="Q47" s="157"/>
      <c r="R47" s="158"/>
      <c r="S47" s="38" t="s">
        <v>172</v>
      </c>
      <c r="T47" s="38" t="s">
        <v>173</v>
      </c>
      <c r="U47" s="71" t="s">
        <v>45</v>
      </c>
      <c r="V47" s="38" t="s">
        <v>46</v>
      </c>
      <c r="W47" s="38">
        <v>2</v>
      </c>
      <c r="X47" s="38">
        <v>2</v>
      </c>
      <c r="Y47" s="38">
        <v>2</v>
      </c>
      <c r="Z47" s="38">
        <v>1</v>
      </c>
      <c r="AA47" s="38">
        <v>1</v>
      </c>
      <c r="AB47" s="38">
        <v>2</v>
      </c>
      <c r="AC47" s="38">
        <v>2</v>
      </c>
      <c r="AD47" s="61">
        <v>2</v>
      </c>
      <c r="AE47" s="44"/>
      <c r="AF47" s="44"/>
      <c r="AG47" s="40">
        <f t="shared" si="4"/>
        <v>7</v>
      </c>
      <c r="AH47" s="72">
        <f t="shared" si="5"/>
        <v>5</v>
      </c>
      <c r="AI47" s="158"/>
    </row>
    <row r="48" spans="1:36" s="9" customFormat="1" ht="63" customHeight="1" x14ac:dyDescent="0.3">
      <c r="A48" s="158" t="s">
        <v>34</v>
      </c>
      <c r="B48" s="158" t="s">
        <v>35</v>
      </c>
      <c r="C48" s="158" t="s">
        <v>174</v>
      </c>
      <c r="D48" s="158" t="s">
        <v>37</v>
      </c>
      <c r="E48" s="158" t="s">
        <v>95</v>
      </c>
      <c r="F48" s="158" t="s">
        <v>175</v>
      </c>
      <c r="G48" s="158" t="s">
        <v>176</v>
      </c>
      <c r="H48" s="158" t="s">
        <v>120</v>
      </c>
      <c r="I48" s="158" t="s">
        <v>121</v>
      </c>
      <c r="J48" s="173">
        <v>53161000000</v>
      </c>
      <c r="K48" s="173">
        <v>53160019500</v>
      </c>
      <c r="L48" s="173">
        <v>54340127579</v>
      </c>
      <c r="M48" s="173">
        <v>54340120185</v>
      </c>
      <c r="N48" s="173"/>
      <c r="O48" s="173"/>
      <c r="P48" s="174"/>
      <c r="Q48" s="174">
        <f>[2]f4!N27</f>
        <v>0</v>
      </c>
      <c r="R48" s="158"/>
      <c r="S48" s="38" t="s">
        <v>177</v>
      </c>
      <c r="T48" s="38" t="s">
        <v>178</v>
      </c>
      <c r="U48" s="48" t="s">
        <v>45</v>
      </c>
      <c r="V48" s="38" t="s">
        <v>46</v>
      </c>
      <c r="W48" s="40">
        <v>479935</v>
      </c>
      <c r="X48" s="40">
        <v>100000</v>
      </c>
      <c r="Y48" s="40">
        <v>194569</v>
      </c>
      <c r="Z48" s="40">
        <v>1278657</v>
      </c>
      <c r="AA48" s="41">
        <v>910756</v>
      </c>
      <c r="AB48" s="40">
        <v>15904</v>
      </c>
      <c r="AC48" s="40">
        <v>1582649</v>
      </c>
      <c r="AD48" s="42">
        <v>19108</v>
      </c>
      <c r="AE48" s="43"/>
      <c r="AF48" s="16"/>
      <c r="AG48" s="40">
        <f t="shared" si="4"/>
        <v>1413669</v>
      </c>
      <c r="AH48" s="40">
        <f t="shared" si="5"/>
        <v>2687974</v>
      </c>
      <c r="AI48" s="158" t="s">
        <v>179</v>
      </c>
    </row>
    <row r="49" spans="1:35" s="9" customFormat="1" ht="46.8" x14ac:dyDescent="0.3">
      <c r="A49" s="158"/>
      <c r="B49" s="158"/>
      <c r="C49" s="158"/>
      <c r="D49" s="158"/>
      <c r="E49" s="158"/>
      <c r="F49" s="158"/>
      <c r="G49" s="158"/>
      <c r="H49" s="158"/>
      <c r="I49" s="158"/>
      <c r="J49" s="173"/>
      <c r="K49" s="173"/>
      <c r="L49" s="173"/>
      <c r="M49" s="173"/>
      <c r="N49" s="173"/>
      <c r="O49" s="173"/>
      <c r="P49" s="174"/>
      <c r="Q49" s="174"/>
      <c r="R49" s="158"/>
      <c r="S49" s="38" t="s">
        <v>177</v>
      </c>
      <c r="T49" s="38" t="s">
        <v>180</v>
      </c>
      <c r="U49" s="65" t="s">
        <v>45</v>
      </c>
      <c r="V49" s="38" t="s">
        <v>153</v>
      </c>
      <c r="W49" s="38">
        <v>4</v>
      </c>
      <c r="X49" s="38">
        <v>4</v>
      </c>
      <c r="Y49" s="38">
        <v>4</v>
      </c>
      <c r="Z49" s="38">
        <v>4</v>
      </c>
      <c r="AA49" s="73">
        <v>4</v>
      </c>
      <c r="AB49" s="38">
        <v>4</v>
      </c>
      <c r="AC49" s="38">
        <v>4</v>
      </c>
      <c r="AD49" s="61">
        <v>4</v>
      </c>
      <c r="AE49" s="16"/>
      <c r="AF49" s="16"/>
      <c r="AG49" s="38">
        <f t="shared" si="4"/>
        <v>4</v>
      </c>
      <c r="AH49" s="38">
        <f>+_xlfn.IFS(V49="Acumulado",Y49+AA49+AC49+AE49,V49="Capacidad",AC49,V49="Flujo",AC49,V49="Reducción",AC49,V49="Stock",AE49)</f>
        <v>0</v>
      </c>
      <c r="AI49" s="158"/>
    </row>
    <row r="50" spans="1:35" s="9" customFormat="1" ht="46.8" x14ac:dyDescent="0.3">
      <c r="A50" s="158"/>
      <c r="B50" s="158"/>
      <c r="C50" s="158"/>
      <c r="D50" s="158"/>
      <c r="E50" s="158"/>
      <c r="F50" s="158"/>
      <c r="G50" s="158"/>
      <c r="H50" s="158"/>
      <c r="I50" s="158"/>
      <c r="J50" s="173"/>
      <c r="K50" s="173"/>
      <c r="L50" s="173"/>
      <c r="M50" s="173"/>
      <c r="N50" s="173"/>
      <c r="O50" s="173"/>
      <c r="P50" s="174"/>
      <c r="Q50" s="174"/>
      <c r="R50" s="158"/>
      <c r="S50" s="38" t="s">
        <v>177</v>
      </c>
      <c r="T50" s="38" t="s">
        <v>181</v>
      </c>
      <c r="U50" s="48" t="s">
        <v>45</v>
      </c>
      <c r="V50" s="38" t="s">
        <v>46</v>
      </c>
      <c r="W50" s="40">
        <v>149437</v>
      </c>
      <c r="X50" s="40">
        <v>25000</v>
      </c>
      <c r="Y50" s="40">
        <v>23215</v>
      </c>
      <c r="Z50" s="40">
        <v>168440</v>
      </c>
      <c r="AA50" s="41">
        <v>95888</v>
      </c>
      <c r="AB50" s="40">
        <v>3976</v>
      </c>
      <c r="AC50" s="40">
        <v>145931</v>
      </c>
      <c r="AD50" s="42">
        <v>4776</v>
      </c>
      <c r="AE50" s="16"/>
      <c r="AF50" s="16"/>
      <c r="AG50" s="40">
        <f t="shared" si="4"/>
        <v>202192</v>
      </c>
      <c r="AH50" s="40">
        <f>+_xlfn.IFS(V50="Acumulado",Y50+AA50+AC50+AE50,V50="Capacidad",AC50,V50="Flujo",AC50,V50="Reducción",Y50,V50="Stock",AC50)</f>
        <v>265034</v>
      </c>
      <c r="AI50" s="158"/>
    </row>
    <row r="51" spans="1:35" s="9" customFormat="1" ht="46.8" x14ac:dyDescent="0.3">
      <c r="A51" s="158"/>
      <c r="B51" s="158"/>
      <c r="C51" s="158"/>
      <c r="D51" s="158"/>
      <c r="E51" s="158"/>
      <c r="F51" s="158"/>
      <c r="G51" s="158"/>
      <c r="H51" s="158"/>
      <c r="I51" s="158"/>
      <c r="J51" s="173"/>
      <c r="K51" s="173"/>
      <c r="L51" s="173"/>
      <c r="M51" s="173"/>
      <c r="N51" s="173"/>
      <c r="O51" s="173"/>
      <c r="P51" s="174"/>
      <c r="Q51" s="174"/>
      <c r="R51" s="158"/>
      <c r="S51" s="38" t="s">
        <v>177</v>
      </c>
      <c r="T51" s="38" t="s">
        <v>182</v>
      </c>
      <c r="U51" s="48" t="s">
        <v>45</v>
      </c>
      <c r="V51" s="38" t="s">
        <v>46</v>
      </c>
      <c r="W51" s="40">
        <v>9239</v>
      </c>
      <c r="X51" s="40">
        <v>9000</v>
      </c>
      <c r="Y51" s="40">
        <v>9609</v>
      </c>
      <c r="Z51" s="40">
        <v>4000</v>
      </c>
      <c r="AA51" s="41">
        <v>4019</v>
      </c>
      <c r="AB51" s="40">
        <v>0</v>
      </c>
      <c r="AC51" s="38">
        <v>0</v>
      </c>
      <c r="AD51" s="42">
        <v>0</v>
      </c>
      <c r="AE51" s="16"/>
      <c r="AF51" s="16"/>
      <c r="AG51" s="40">
        <f t="shared" si="4"/>
        <v>13000</v>
      </c>
      <c r="AH51" s="40">
        <f>+_xlfn.IFS(V51="Acumulado",Y51+AA51+AC51+AE51,V51="Capacidad",AC51,V51="Flujo",AC51,V51="Reducción",Y51,V51="Stock",AC51)</f>
        <v>13628</v>
      </c>
      <c r="AI51" s="158"/>
    </row>
    <row r="52" spans="1:35" s="9" customFormat="1" ht="46.8" x14ac:dyDescent="0.3">
      <c r="A52" s="158"/>
      <c r="B52" s="158"/>
      <c r="C52" s="158"/>
      <c r="D52" s="158"/>
      <c r="E52" s="158"/>
      <c r="F52" s="158"/>
      <c r="G52" s="158"/>
      <c r="H52" s="158"/>
      <c r="I52" s="158"/>
      <c r="J52" s="173"/>
      <c r="K52" s="173"/>
      <c r="L52" s="173"/>
      <c r="M52" s="173"/>
      <c r="N52" s="173"/>
      <c r="O52" s="173"/>
      <c r="P52" s="174"/>
      <c r="Q52" s="174"/>
      <c r="R52" s="158"/>
      <c r="S52" s="38" t="s">
        <v>177</v>
      </c>
      <c r="T52" s="38" t="s">
        <v>183</v>
      </c>
      <c r="U52" s="65" t="s">
        <v>45</v>
      </c>
      <c r="V52" s="38" t="s">
        <v>127</v>
      </c>
      <c r="W52" s="56">
        <v>1</v>
      </c>
      <c r="X52" s="56">
        <v>1</v>
      </c>
      <c r="Y52" s="56">
        <v>1</v>
      </c>
      <c r="Z52" s="56">
        <v>1</v>
      </c>
      <c r="AA52" s="74">
        <v>1</v>
      </c>
      <c r="AB52" s="56">
        <v>1</v>
      </c>
      <c r="AC52" s="57">
        <v>1</v>
      </c>
      <c r="AD52" s="58">
        <v>1</v>
      </c>
      <c r="AE52" s="75"/>
      <c r="AF52" s="16"/>
      <c r="AG52" s="57">
        <f t="shared" si="4"/>
        <v>1</v>
      </c>
      <c r="AH52" s="57">
        <f>+_xlfn.IFS(V52="Acumulado",Y52+AA52+AC52+AE52,V52="Capacidad",AC52,V52="Flujo",AE52,V52="Reducción",AC52,V52="Stock",AC52)</f>
        <v>0</v>
      </c>
      <c r="AI52" s="158"/>
    </row>
    <row r="53" spans="1:35" s="9" customFormat="1" ht="46.8" x14ac:dyDescent="0.3">
      <c r="A53" s="158"/>
      <c r="B53" s="158"/>
      <c r="C53" s="158"/>
      <c r="D53" s="158"/>
      <c r="E53" s="158"/>
      <c r="F53" s="158"/>
      <c r="G53" s="158"/>
      <c r="H53" s="158"/>
      <c r="I53" s="158"/>
      <c r="J53" s="173"/>
      <c r="K53" s="173"/>
      <c r="L53" s="173"/>
      <c r="M53" s="173"/>
      <c r="N53" s="173"/>
      <c r="O53" s="173"/>
      <c r="P53" s="174"/>
      <c r="Q53" s="174"/>
      <c r="R53" s="158"/>
      <c r="S53" s="38" t="s">
        <v>184</v>
      </c>
      <c r="T53" s="38" t="s">
        <v>185</v>
      </c>
      <c r="U53" s="48" t="s">
        <v>45</v>
      </c>
      <c r="V53" s="38" t="s">
        <v>46</v>
      </c>
      <c r="W53" s="40">
        <v>7701</v>
      </c>
      <c r="X53" s="40">
        <v>9000</v>
      </c>
      <c r="Y53" s="40">
        <v>9474</v>
      </c>
      <c r="Z53" s="40">
        <v>25000</v>
      </c>
      <c r="AA53" s="41">
        <v>25583</v>
      </c>
      <c r="AB53" s="40">
        <v>5000</v>
      </c>
      <c r="AC53" s="40">
        <v>1010</v>
      </c>
      <c r="AD53" s="42">
        <v>85700</v>
      </c>
      <c r="AE53" s="70"/>
      <c r="AF53" s="16"/>
      <c r="AG53" s="40">
        <f t="shared" si="4"/>
        <v>124700</v>
      </c>
      <c r="AH53" s="40">
        <f t="shared" ref="AH53:AH63" si="6">+_xlfn.IFS(V53="Acumulado",Y53+AA53+AC53+AE53,V53="Capacidad",AC53,V53="Flujo",AC53,V53="Reducción",Y53,V53="Stock",AC53)</f>
        <v>36067</v>
      </c>
      <c r="AI53" s="158"/>
    </row>
    <row r="54" spans="1:35" s="9" customFormat="1" ht="46.8" x14ac:dyDescent="0.3">
      <c r="A54" s="158"/>
      <c r="B54" s="158"/>
      <c r="C54" s="158"/>
      <c r="D54" s="158"/>
      <c r="E54" s="158"/>
      <c r="F54" s="158"/>
      <c r="G54" s="158"/>
      <c r="H54" s="158"/>
      <c r="I54" s="158"/>
      <c r="J54" s="173"/>
      <c r="K54" s="173"/>
      <c r="L54" s="173"/>
      <c r="M54" s="173"/>
      <c r="N54" s="173"/>
      <c r="O54" s="173"/>
      <c r="P54" s="174"/>
      <c r="Q54" s="174"/>
      <c r="R54" s="158"/>
      <c r="S54" s="38" t="s">
        <v>184</v>
      </c>
      <c r="T54" s="38" t="s">
        <v>186</v>
      </c>
      <c r="U54" s="48" t="s">
        <v>45</v>
      </c>
      <c r="V54" s="38" t="s">
        <v>46</v>
      </c>
      <c r="W54" s="38">
        <v>1</v>
      </c>
      <c r="X54" s="38">
        <v>1</v>
      </c>
      <c r="Y54" s="38">
        <v>1</v>
      </c>
      <c r="Z54" s="38">
        <v>1</v>
      </c>
      <c r="AA54" s="73">
        <v>1</v>
      </c>
      <c r="AB54" s="38">
        <v>1</v>
      </c>
      <c r="AC54" s="38">
        <v>1</v>
      </c>
      <c r="AD54" s="61">
        <v>1</v>
      </c>
      <c r="AE54" s="16"/>
      <c r="AF54" s="16"/>
      <c r="AG54" s="38">
        <f t="shared" si="4"/>
        <v>4</v>
      </c>
      <c r="AH54" s="40">
        <f t="shared" si="6"/>
        <v>3</v>
      </c>
      <c r="AI54" s="158"/>
    </row>
    <row r="55" spans="1:35" s="9" customFormat="1" ht="46.8" x14ac:dyDescent="0.3">
      <c r="A55" s="158"/>
      <c r="B55" s="158"/>
      <c r="C55" s="158"/>
      <c r="D55" s="158"/>
      <c r="E55" s="158"/>
      <c r="F55" s="158"/>
      <c r="G55" s="158"/>
      <c r="H55" s="158"/>
      <c r="I55" s="158"/>
      <c r="J55" s="173"/>
      <c r="K55" s="173"/>
      <c r="L55" s="173"/>
      <c r="M55" s="173"/>
      <c r="N55" s="173"/>
      <c r="O55" s="173"/>
      <c r="P55" s="174"/>
      <c r="Q55" s="174"/>
      <c r="R55" s="158"/>
      <c r="S55" s="38" t="s">
        <v>187</v>
      </c>
      <c r="T55" s="38" t="s">
        <v>188</v>
      </c>
      <c r="U55" s="48" t="s">
        <v>45</v>
      </c>
      <c r="V55" s="38" t="s">
        <v>46</v>
      </c>
      <c r="W55" s="38">
        <v>0</v>
      </c>
      <c r="X55" s="40">
        <v>0</v>
      </c>
      <c r="Y55" s="40">
        <v>0</v>
      </c>
      <c r="Z55" s="40">
        <v>24000</v>
      </c>
      <c r="AA55" s="73">
        <v>0</v>
      </c>
      <c r="AB55" s="40">
        <v>4000</v>
      </c>
      <c r="AC55" s="40">
        <v>1010</v>
      </c>
      <c r="AD55" s="42">
        <v>9742</v>
      </c>
      <c r="AE55" s="70"/>
      <c r="AF55" s="16"/>
      <c r="AG55" s="40">
        <f t="shared" si="4"/>
        <v>37742</v>
      </c>
      <c r="AH55" s="40">
        <f>+_xlfn.IFS(V55="Acumulado",Y55+AA55+AC55+AE55,V55="Capacidad",AC55,V55="Flujo",AC55,V55="Reducción",Y55,V55="Stock",AC55)</f>
        <v>1010</v>
      </c>
      <c r="AI55" s="158"/>
    </row>
    <row r="56" spans="1:35" s="9" customFormat="1" ht="46.8" x14ac:dyDescent="0.3">
      <c r="A56" s="158"/>
      <c r="B56" s="158"/>
      <c r="C56" s="158"/>
      <c r="D56" s="158"/>
      <c r="E56" s="158"/>
      <c r="F56" s="158"/>
      <c r="G56" s="158"/>
      <c r="H56" s="158"/>
      <c r="I56" s="158"/>
      <c r="J56" s="173"/>
      <c r="K56" s="173"/>
      <c r="L56" s="173"/>
      <c r="M56" s="173"/>
      <c r="N56" s="173"/>
      <c r="O56" s="173"/>
      <c r="P56" s="174"/>
      <c r="Q56" s="174"/>
      <c r="R56" s="158"/>
      <c r="S56" s="38" t="s">
        <v>187</v>
      </c>
      <c r="T56" s="38" t="s">
        <v>189</v>
      </c>
      <c r="U56" s="48" t="s">
        <v>45</v>
      </c>
      <c r="V56" s="38" t="s">
        <v>46</v>
      </c>
      <c r="W56" s="38">
        <v>0</v>
      </c>
      <c r="X56" s="38">
        <v>0</v>
      </c>
      <c r="Y56" s="38">
        <v>0</v>
      </c>
      <c r="Z56" s="38">
        <v>200</v>
      </c>
      <c r="AA56" s="40">
        <v>0</v>
      </c>
      <c r="AB56" s="40">
        <v>40000</v>
      </c>
      <c r="AC56" s="40">
        <v>13944</v>
      </c>
      <c r="AD56" s="42">
        <v>347200</v>
      </c>
      <c r="AE56" s="70"/>
      <c r="AF56" s="16"/>
      <c r="AG56" s="40">
        <f t="shared" si="4"/>
        <v>387400</v>
      </c>
      <c r="AH56" s="40">
        <f t="shared" si="6"/>
        <v>13944</v>
      </c>
      <c r="AI56" s="158"/>
    </row>
    <row r="57" spans="1:35" s="9" customFormat="1" ht="46.8" x14ac:dyDescent="0.3">
      <c r="A57" s="158"/>
      <c r="B57" s="158"/>
      <c r="C57" s="158"/>
      <c r="D57" s="158"/>
      <c r="E57" s="158"/>
      <c r="F57" s="158"/>
      <c r="G57" s="158"/>
      <c r="H57" s="158"/>
      <c r="I57" s="158"/>
      <c r="J57" s="173"/>
      <c r="K57" s="173"/>
      <c r="L57" s="173"/>
      <c r="M57" s="173"/>
      <c r="N57" s="173"/>
      <c r="O57" s="173"/>
      <c r="P57" s="174"/>
      <c r="Q57" s="174"/>
      <c r="R57" s="158"/>
      <c r="S57" s="38" t="s">
        <v>187</v>
      </c>
      <c r="T57" s="38" t="s">
        <v>190</v>
      </c>
      <c r="U57" s="48" t="s">
        <v>45</v>
      </c>
      <c r="V57" s="38" t="s">
        <v>46</v>
      </c>
      <c r="W57" s="38">
        <v>0</v>
      </c>
      <c r="X57" s="38">
        <v>0</v>
      </c>
      <c r="Y57" s="38">
        <v>0</v>
      </c>
      <c r="Z57" s="38">
        <v>800</v>
      </c>
      <c r="AA57" s="73">
        <v>0</v>
      </c>
      <c r="AB57" s="40">
        <v>4000</v>
      </c>
      <c r="AC57" s="40">
        <v>5045</v>
      </c>
      <c r="AD57" s="42">
        <v>33942</v>
      </c>
      <c r="AE57" s="70"/>
      <c r="AF57" s="16"/>
      <c r="AG57" s="40">
        <f t="shared" si="4"/>
        <v>38742</v>
      </c>
      <c r="AH57" s="40">
        <f t="shared" si="6"/>
        <v>5045</v>
      </c>
      <c r="AI57" s="158"/>
    </row>
    <row r="58" spans="1:35" s="9" customFormat="1" ht="47.25" customHeight="1" x14ac:dyDescent="0.3">
      <c r="A58" s="158"/>
      <c r="B58" s="158"/>
      <c r="C58" s="158"/>
      <c r="D58" s="158"/>
      <c r="E58" s="158"/>
      <c r="F58" s="158"/>
      <c r="G58" s="158"/>
      <c r="H58" s="158"/>
      <c r="I58" s="158"/>
      <c r="J58" s="173"/>
      <c r="K58" s="173"/>
      <c r="L58" s="173"/>
      <c r="M58" s="173"/>
      <c r="N58" s="173"/>
      <c r="O58" s="173"/>
      <c r="P58" s="174"/>
      <c r="Q58" s="174"/>
      <c r="R58" s="158"/>
      <c r="S58" s="38" t="s">
        <v>191</v>
      </c>
      <c r="T58" s="38" t="s">
        <v>192</v>
      </c>
      <c r="U58" s="48" t="s">
        <v>45</v>
      </c>
      <c r="V58" s="38" t="s">
        <v>46</v>
      </c>
      <c r="W58" s="38">
        <v>670.1</v>
      </c>
      <c r="X58" s="38">
        <v>412</v>
      </c>
      <c r="Y58" s="38">
        <v>412</v>
      </c>
      <c r="Z58" s="38">
        <v>100</v>
      </c>
      <c r="AA58" s="73">
        <v>110.12</v>
      </c>
      <c r="AB58" s="38">
        <v>190</v>
      </c>
      <c r="AC58" s="38">
        <v>100.17</v>
      </c>
      <c r="AD58" s="61">
        <v>946</v>
      </c>
      <c r="AE58" s="16"/>
      <c r="AF58" s="16"/>
      <c r="AG58" s="40">
        <f t="shared" si="4"/>
        <v>1648</v>
      </c>
      <c r="AH58" s="40">
        <f t="shared" si="6"/>
        <v>622.29</v>
      </c>
      <c r="AI58" s="158"/>
    </row>
    <row r="59" spans="1:35" s="9" customFormat="1" ht="31.2" x14ac:dyDescent="0.3">
      <c r="A59" s="158"/>
      <c r="B59" s="158"/>
      <c r="C59" s="158"/>
      <c r="D59" s="158"/>
      <c r="E59" s="158"/>
      <c r="F59" s="158"/>
      <c r="G59" s="158"/>
      <c r="H59" s="158"/>
      <c r="I59" s="158"/>
      <c r="J59" s="173"/>
      <c r="K59" s="173"/>
      <c r="L59" s="173"/>
      <c r="M59" s="173"/>
      <c r="N59" s="173"/>
      <c r="O59" s="173"/>
      <c r="P59" s="174"/>
      <c r="Q59" s="174"/>
      <c r="R59" s="158"/>
      <c r="S59" s="38" t="s">
        <v>191</v>
      </c>
      <c r="T59" s="38" t="s">
        <v>193</v>
      </c>
      <c r="U59" s="48" t="s">
        <v>45</v>
      </c>
      <c r="V59" s="38" t="s">
        <v>46</v>
      </c>
      <c r="W59" s="40">
        <v>55294</v>
      </c>
      <c r="X59" s="40">
        <v>25000</v>
      </c>
      <c r="Y59" s="40">
        <v>35880</v>
      </c>
      <c r="Z59" s="40">
        <v>15000</v>
      </c>
      <c r="AA59" s="41">
        <v>11004</v>
      </c>
      <c r="AB59" s="40">
        <v>66529</v>
      </c>
      <c r="AC59" s="40">
        <v>51891</v>
      </c>
      <c r="AD59" s="42">
        <v>30000</v>
      </c>
      <c r="AE59" s="70"/>
      <c r="AF59" s="16"/>
      <c r="AG59" s="40">
        <f t="shared" si="4"/>
        <v>136529</v>
      </c>
      <c r="AH59" s="40">
        <f t="shared" si="6"/>
        <v>98775</v>
      </c>
      <c r="AI59" s="158"/>
    </row>
    <row r="60" spans="1:35" s="9" customFormat="1" ht="46.8" x14ac:dyDescent="0.3">
      <c r="A60" s="158"/>
      <c r="B60" s="158"/>
      <c r="C60" s="158"/>
      <c r="D60" s="158"/>
      <c r="E60" s="158"/>
      <c r="F60" s="158"/>
      <c r="G60" s="158"/>
      <c r="H60" s="158"/>
      <c r="I60" s="158"/>
      <c r="J60" s="173"/>
      <c r="K60" s="173"/>
      <c r="L60" s="173"/>
      <c r="M60" s="173"/>
      <c r="N60" s="173"/>
      <c r="O60" s="173"/>
      <c r="P60" s="174"/>
      <c r="Q60" s="174"/>
      <c r="R60" s="158"/>
      <c r="S60" s="38" t="s">
        <v>194</v>
      </c>
      <c r="T60" s="38" t="s">
        <v>195</v>
      </c>
      <c r="U60" s="48" t="s">
        <v>45</v>
      </c>
      <c r="V60" s="38" t="s">
        <v>46</v>
      </c>
      <c r="W60" s="40">
        <v>1076</v>
      </c>
      <c r="X60" s="40">
        <v>1000</v>
      </c>
      <c r="Y60" s="40">
        <v>1849</v>
      </c>
      <c r="Z60" s="40">
        <v>1000</v>
      </c>
      <c r="AA60" s="41">
        <v>1051</v>
      </c>
      <c r="AB60" s="40">
        <v>2000</v>
      </c>
      <c r="AC60" s="40">
        <v>6363</v>
      </c>
      <c r="AD60" s="42">
        <v>1000</v>
      </c>
      <c r="AE60" s="70"/>
      <c r="AF60" s="16"/>
      <c r="AG60" s="40">
        <f t="shared" si="4"/>
        <v>5000</v>
      </c>
      <c r="AH60" s="40">
        <f t="shared" si="6"/>
        <v>9263</v>
      </c>
      <c r="AI60" s="158"/>
    </row>
    <row r="61" spans="1:35" s="9" customFormat="1" ht="46.8" x14ac:dyDescent="0.3">
      <c r="A61" s="158"/>
      <c r="B61" s="158"/>
      <c r="C61" s="158"/>
      <c r="D61" s="158"/>
      <c r="E61" s="158"/>
      <c r="F61" s="158"/>
      <c r="G61" s="158"/>
      <c r="H61" s="158"/>
      <c r="I61" s="158"/>
      <c r="J61" s="173"/>
      <c r="K61" s="173"/>
      <c r="L61" s="173"/>
      <c r="M61" s="173"/>
      <c r="N61" s="173"/>
      <c r="O61" s="173"/>
      <c r="P61" s="174"/>
      <c r="Q61" s="174"/>
      <c r="R61" s="158"/>
      <c r="S61" s="38" t="s">
        <v>196</v>
      </c>
      <c r="T61" s="38" t="s">
        <v>197</v>
      </c>
      <c r="U61" s="48" t="s">
        <v>45</v>
      </c>
      <c r="V61" s="38" t="s">
        <v>46</v>
      </c>
      <c r="W61" s="40">
        <v>0</v>
      </c>
      <c r="X61" s="40">
        <v>0</v>
      </c>
      <c r="Y61" s="38">
        <v>0</v>
      </c>
      <c r="Z61" s="38">
        <v>0</v>
      </c>
      <c r="AA61" s="73">
        <v>0</v>
      </c>
      <c r="AB61" s="40">
        <v>1543</v>
      </c>
      <c r="AC61" s="38">
        <v>0</v>
      </c>
      <c r="AD61" s="42">
        <v>12333</v>
      </c>
      <c r="AE61" s="70"/>
      <c r="AF61" s="16"/>
      <c r="AG61" s="40">
        <f t="shared" si="4"/>
        <v>13876</v>
      </c>
      <c r="AH61" s="40">
        <f t="shared" si="6"/>
        <v>0</v>
      </c>
      <c r="AI61" s="158"/>
    </row>
    <row r="62" spans="1:35" s="9" customFormat="1" ht="46.8" x14ac:dyDescent="0.3">
      <c r="A62" s="158"/>
      <c r="B62" s="158"/>
      <c r="C62" s="158"/>
      <c r="D62" s="158"/>
      <c r="E62" s="158"/>
      <c r="F62" s="158"/>
      <c r="G62" s="158"/>
      <c r="H62" s="158"/>
      <c r="I62" s="158"/>
      <c r="J62" s="173"/>
      <c r="K62" s="173"/>
      <c r="L62" s="173"/>
      <c r="M62" s="173"/>
      <c r="N62" s="173"/>
      <c r="O62" s="173"/>
      <c r="P62" s="174"/>
      <c r="Q62" s="174"/>
      <c r="R62" s="158"/>
      <c r="S62" s="38" t="s">
        <v>198</v>
      </c>
      <c r="T62" s="38" t="s">
        <v>199</v>
      </c>
      <c r="U62" s="48" t="s">
        <v>45</v>
      </c>
      <c r="V62" s="38" t="s">
        <v>46</v>
      </c>
      <c r="W62" s="40">
        <v>0</v>
      </c>
      <c r="X62" s="40">
        <v>0</v>
      </c>
      <c r="Y62" s="40">
        <v>0</v>
      </c>
      <c r="Z62" s="40">
        <v>0</v>
      </c>
      <c r="AA62" s="41">
        <v>0</v>
      </c>
      <c r="AB62" s="40">
        <v>4</v>
      </c>
      <c r="AC62" s="38">
        <v>11</v>
      </c>
      <c r="AD62" s="42">
        <v>4</v>
      </c>
      <c r="AE62" s="16"/>
      <c r="AF62" s="16"/>
      <c r="AG62" s="40">
        <f t="shared" si="4"/>
        <v>8</v>
      </c>
      <c r="AH62" s="40">
        <f t="shared" si="6"/>
        <v>11</v>
      </c>
      <c r="AI62" s="158"/>
    </row>
    <row r="63" spans="1:35" s="9" customFormat="1" ht="31.2" x14ac:dyDescent="0.3">
      <c r="A63" s="158"/>
      <c r="B63" s="158"/>
      <c r="C63" s="158"/>
      <c r="D63" s="158"/>
      <c r="E63" s="158"/>
      <c r="F63" s="158"/>
      <c r="G63" s="158"/>
      <c r="H63" s="158"/>
      <c r="I63" s="158"/>
      <c r="J63" s="173"/>
      <c r="K63" s="173"/>
      <c r="L63" s="173"/>
      <c r="M63" s="173"/>
      <c r="N63" s="173"/>
      <c r="O63" s="173"/>
      <c r="P63" s="174"/>
      <c r="Q63" s="174"/>
      <c r="R63" s="158"/>
      <c r="S63" s="38" t="s">
        <v>200</v>
      </c>
      <c r="T63" s="38" t="s">
        <v>201</v>
      </c>
      <c r="U63" s="48" t="s">
        <v>45</v>
      </c>
      <c r="V63" s="38" t="s">
        <v>46</v>
      </c>
      <c r="W63" s="40">
        <v>0</v>
      </c>
      <c r="X63" s="40">
        <v>0</v>
      </c>
      <c r="Y63" s="38">
        <v>0</v>
      </c>
      <c r="Z63" s="38">
        <v>0</v>
      </c>
      <c r="AA63" s="73">
        <v>0</v>
      </c>
      <c r="AB63" s="40">
        <v>1000</v>
      </c>
      <c r="AC63" s="40">
        <v>1000</v>
      </c>
      <c r="AD63" s="42">
        <v>8686</v>
      </c>
      <c r="AE63" s="16"/>
      <c r="AF63" s="16"/>
      <c r="AG63" s="40">
        <f t="shared" si="4"/>
        <v>9686</v>
      </c>
      <c r="AH63" s="40">
        <f t="shared" si="6"/>
        <v>1000</v>
      </c>
      <c r="AI63" s="158"/>
    </row>
    <row r="64" spans="1:35" s="9" customFormat="1" ht="212.25" customHeight="1" x14ac:dyDescent="0.3">
      <c r="A64" s="10" t="s">
        <v>34</v>
      </c>
      <c r="B64" s="10" t="s">
        <v>35</v>
      </c>
      <c r="C64" s="10" t="s">
        <v>202</v>
      </c>
      <c r="D64" s="10" t="s">
        <v>37</v>
      </c>
      <c r="E64" s="10" t="s">
        <v>95</v>
      </c>
      <c r="F64" s="10" t="s">
        <v>203</v>
      </c>
      <c r="G64" s="10" t="s">
        <v>204</v>
      </c>
      <c r="H64" s="10" t="s">
        <v>120</v>
      </c>
      <c r="I64" s="10" t="s">
        <v>205</v>
      </c>
      <c r="J64" s="76"/>
      <c r="K64" s="76"/>
      <c r="L64" s="76"/>
      <c r="M64" s="76"/>
      <c r="N64" s="76">
        <v>105620603166</v>
      </c>
      <c r="O64" s="76">
        <v>95000000000</v>
      </c>
      <c r="P64" s="51">
        <f>[2]f4!K28</f>
        <v>130000000000</v>
      </c>
      <c r="Q64" s="51">
        <f>[2]f4!N28</f>
        <v>91000000000</v>
      </c>
      <c r="R64" s="10" t="s">
        <v>206</v>
      </c>
      <c r="S64" s="13" t="s">
        <v>207</v>
      </c>
      <c r="T64" s="13" t="s">
        <v>208</v>
      </c>
      <c r="U64" s="52" t="s">
        <v>45</v>
      </c>
      <c r="V64" s="13" t="s">
        <v>127</v>
      </c>
      <c r="W64" s="31">
        <v>0</v>
      </c>
      <c r="X64" s="31">
        <v>0</v>
      </c>
      <c r="Y64" s="31">
        <v>0</v>
      </c>
      <c r="Z64" s="31">
        <v>0</v>
      </c>
      <c r="AA64" s="31">
        <v>0</v>
      </c>
      <c r="AB64" s="31">
        <v>1</v>
      </c>
      <c r="AC64" s="31">
        <v>1</v>
      </c>
      <c r="AD64" s="67">
        <v>1</v>
      </c>
      <c r="AE64" s="68"/>
      <c r="AF64" s="16"/>
      <c r="AG64" s="31">
        <f t="shared" si="4"/>
        <v>1</v>
      </c>
      <c r="AH64" s="31">
        <f>+_xlfn.IFS(V64="Acumulado",Y64+AA64+AC64+AE64,V64="Capacidad",AC64,V64="Flujo",AE64,V64="Reducción",Y64,V64="Stock",AC64)</f>
        <v>0</v>
      </c>
      <c r="AI64" s="23" t="s">
        <v>209</v>
      </c>
    </row>
    <row r="65" spans="1:35" s="9" customFormat="1" ht="31.5" customHeight="1" x14ac:dyDescent="0.3">
      <c r="A65" s="155" t="s">
        <v>34</v>
      </c>
      <c r="B65" s="155" t="s">
        <v>35</v>
      </c>
      <c r="C65" s="155" t="s">
        <v>210</v>
      </c>
      <c r="D65" s="155" t="s">
        <v>37</v>
      </c>
      <c r="E65" s="155" t="s">
        <v>211</v>
      </c>
      <c r="F65" s="155" t="s">
        <v>212</v>
      </c>
      <c r="G65" s="155" t="s">
        <v>213</v>
      </c>
      <c r="H65" s="155" t="s">
        <v>120</v>
      </c>
      <c r="I65" s="155" t="s">
        <v>121</v>
      </c>
      <c r="J65" s="155"/>
      <c r="K65" s="155"/>
      <c r="L65" s="155"/>
      <c r="M65" s="155"/>
      <c r="N65" s="155"/>
      <c r="O65" s="155"/>
      <c r="P65" s="166"/>
      <c r="Q65" s="172"/>
      <c r="R65" s="155"/>
      <c r="S65" s="38" t="s">
        <v>214</v>
      </c>
      <c r="T65" s="38" t="s">
        <v>215</v>
      </c>
      <c r="U65" s="55" t="s">
        <v>45</v>
      </c>
      <c r="V65" s="38" t="s">
        <v>46</v>
      </c>
      <c r="W65" s="38">
        <v>0</v>
      </c>
      <c r="X65" s="38">
        <v>1</v>
      </c>
      <c r="Y65" s="38">
        <v>1</v>
      </c>
      <c r="Z65" s="38">
        <v>1</v>
      </c>
      <c r="AA65" s="73">
        <v>1</v>
      </c>
      <c r="AB65" s="38">
        <v>1</v>
      </c>
      <c r="AC65" s="38">
        <v>1</v>
      </c>
      <c r="AD65" s="61">
        <v>1</v>
      </c>
      <c r="AE65" s="44"/>
      <c r="AF65" s="44"/>
      <c r="AG65" s="38">
        <f t="shared" si="4"/>
        <v>4</v>
      </c>
      <c r="AH65" s="38">
        <f>+_xlfn.IFS(V65="Acumulado",Y65+AA65+AC65+AE65,V65="Capacidad",AC65,V65="Flujo",AC65,V65="Reducción",Y65,V65="Stock",AC65)</f>
        <v>3</v>
      </c>
      <c r="AI65" s="155" t="s">
        <v>169</v>
      </c>
    </row>
    <row r="66" spans="1:35" s="9" customFormat="1" ht="66.75" customHeight="1" x14ac:dyDescent="0.3">
      <c r="A66" s="156"/>
      <c r="B66" s="156"/>
      <c r="C66" s="156"/>
      <c r="D66" s="156"/>
      <c r="E66" s="156"/>
      <c r="F66" s="156"/>
      <c r="G66" s="156"/>
      <c r="H66" s="156"/>
      <c r="I66" s="156"/>
      <c r="J66" s="156"/>
      <c r="K66" s="156"/>
      <c r="L66" s="156"/>
      <c r="M66" s="156"/>
      <c r="N66" s="156"/>
      <c r="O66" s="156"/>
      <c r="P66" s="162"/>
      <c r="Q66" s="162"/>
      <c r="R66" s="156"/>
      <c r="S66" s="38" t="s">
        <v>216</v>
      </c>
      <c r="T66" s="38" t="s">
        <v>217</v>
      </c>
      <c r="U66" s="55" t="s">
        <v>45</v>
      </c>
      <c r="V66" s="38" t="s">
        <v>46</v>
      </c>
      <c r="W66" s="38">
        <v>0</v>
      </c>
      <c r="X66" s="38">
        <v>0</v>
      </c>
      <c r="Y66" s="38">
        <v>0</v>
      </c>
      <c r="Z66" s="38">
        <v>5</v>
      </c>
      <c r="AA66" s="73">
        <v>5</v>
      </c>
      <c r="AB66" s="38">
        <v>3</v>
      </c>
      <c r="AC66" s="38">
        <v>3</v>
      </c>
      <c r="AD66" s="61">
        <v>3</v>
      </c>
      <c r="AE66" s="44"/>
      <c r="AF66" s="44"/>
      <c r="AG66" s="38">
        <f t="shared" si="4"/>
        <v>11</v>
      </c>
      <c r="AH66" s="38">
        <f>+_xlfn.IFS(V66="Acumulado",Y66+AA66+AC66+AE66,V66="Capacidad",AC66,V66="Flujo",AC66,V66="Reducción",Y66,V66="Stock",AC66)</f>
        <v>8</v>
      </c>
      <c r="AI66" s="156"/>
    </row>
    <row r="67" spans="1:35" s="9" customFormat="1" ht="47.25" customHeight="1" x14ac:dyDescent="0.3">
      <c r="A67" s="156"/>
      <c r="B67" s="156"/>
      <c r="C67" s="156"/>
      <c r="D67" s="156"/>
      <c r="E67" s="156"/>
      <c r="F67" s="156"/>
      <c r="G67" s="156"/>
      <c r="H67" s="156"/>
      <c r="I67" s="156"/>
      <c r="J67" s="156"/>
      <c r="K67" s="156"/>
      <c r="L67" s="156"/>
      <c r="M67" s="156"/>
      <c r="N67" s="156"/>
      <c r="O67" s="156"/>
      <c r="P67" s="162"/>
      <c r="Q67" s="162"/>
      <c r="R67" s="156"/>
      <c r="S67" s="38" t="s">
        <v>216</v>
      </c>
      <c r="T67" s="38" t="s">
        <v>218</v>
      </c>
      <c r="U67" s="60" t="s">
        <v>45</v>
      </c>
      <c r="V67" s="38" t="s">
        <v>127</v>
      </c>
      <c r="W67" s="57">
        <v>0</v>
      </c>
      <c r="X67" s="57">
        <v>0</v>
      </c>
      <c r="Y67" s="56">
        <v>0</v>
      </c>
      <c r="Z67" s="57">
        <v>1</v>
      </c>
      <c r="AA67" s="74">
        <v>1</v>
      </c>
      <c r="AB67" s="57">
        <v>1</v>
      </c>
      <c r="AC67" s="57">
        <v>1</v>
      </c>
      <c r="AD67" s="62">
        <v>1</v>
      </c>
      <c r="AE67" s="63"/>
      <c r="AF67" s="44"/>
      <c r="AG67" s="57">
        <f t="shared" si="4"/>
        <v>1</v>
      </c>
      <c r="AH67" s="57">
        <f>+_xlfn.IFS(V67="Acumulado",Y67+AA67+AC67+AE67,V67="Capacidad",AC67,V67="Flujo",AE67,V67="Reducción",AC67,V67="Stock",AC67)</f>
        <v>0</v>
      </c>
      <c r="AI67" s="156"/>
    </row>
    <row r="68" spans="1:35" s="9" customFormat="1" ht="81" customHeight="1" x14ac:dyDescent="0.3">
      <c r="A68" s="156"/>
      <c r="B68" s="156"/>
      <c r="C68" s="156"/>
      <c r="D68" s="156"/>
      <c r="E68" s="156"/>
      <c r="F68" s="156"/>
      <c r="G68" s="156"/>
      <c r="H68" s="156"/>
      <c r="I68" s="156"/>
      <c r="J68" s="156"/>
      <c r="K68" s="156"/>
      <c r="L68" s="156"/>
      <c r="M68" s="156"/>
      <c r="N68" s="156"/>
      <c r="O68" s="156"/>
      <c r="P68" s="162"/>
      <c r="Q68" s="162"/>
      <c r="R68" s="156"/>
      <c r="S68" s="38" t="s">
        <v>216</v>
      </c>
      <c r="T68" s="38" t="s">
        <v>219</v>
      </c>
      <c r="U68" s="55" t="s">
        <v>220</v>
      </c>
      <c r="V68" s="38" t="s">
        <v>46</v>
      </c>
      <c r="W68" s="38">
        <v>0</v>
      </c>
      <c r="X68" s="38">
        <v>0</v>
      </c>
      <c r="Y68" s="38">
        <v>0</v>
      </c>
      <c r="Z68" s="38">
        <v>2</v>
      </c>
      <c r="AA68" s="73">
        <v>2</v>
      </c>
      <c r="AB68" s="38">
        <v>0</v>
      </c>
      <c r="AC68" s="38">
        <v>1</v>
      </c>
      <c r="AD68" s="61">
        <v>0</v>
      </c>
      <c r="AE68" s="44"/>
      <c r="AF68" s="44"/>
      <c r="AG68" s="38">
        <f t="shared" si="4"/>
        <v>2</v>
      </c>
      <c r="AH68" s="38">
        <f>+_xlfn.IFS(V68="Acumulado",Y68+AA68+AC68+AE68,V68="Capacidad",AC68,V68="Flujo",AC68,V68="Reducción",Y68,V68="Stock",AC68)</f>
        <v>3</v>
      </c>
      <c r="AI68" s="156"/>
    </row>
    <row r="69" spans="1:35" s="9" customFormat="1" ht="92.25" customHeight="1" x14ac:dyDescent="0.3">
      <c r="A69" s="168"/>
      <c r="B69" s="168"/>
      <c r="C69" s="168"/>
      <c r="D69" s="168"/>
      <c r="E69" s="168"/>
      <c r="F69" s="168"/>
      <c r="G69" s="168"/>
      <c r="H69" s="168"/>
      <c r="I69" s="168"/>
      <c r="J69" s="168"/>
      <c r="K69" s="168"/>
      <c r="L69" s="168"/>
      <c r="M69" s="168"/>
      <c r="N69" s="168"/>
      <c r="O69" s="168"/>
      <c r="P69" s="167"/>
      <c r="Q69" s="167"/>
      <c r="R69" s="168"/>
      <c r="S69" s="38" t="s">
        <v>216</v>
      </c>
      <c r="T69" s="38" t="s">
        <v>221</v>
      </c>
      <c r="U69" s="48" t="s">
        <v>45</v>
      </c>
      <c r="V69" s="38" t="s">
        <v>46</v>
      </c>
      <c r="W69" s="38">
        <v>0</v>
      </c>
      <c r="X69" s="38">
        <v>0</v>
      </c>
      <c r="Y69" s="38">
        <v>0</v>
      </c>
      <c r="Z69" s="38">
        <v>3</v>
      </c>
      <c r="AA69" s="73">
        <v>3</v>
      </c>
      <c r="AB69" s="38">
        <v>3</v>
      </c>
      <c r="AC69" s="38">
        <v>3</v>
      </c>
      <c r="AD69" s="61">
        <v>3</v>
      </c>
      <c r="AE69" s="44"/>
      <c r="AF69" s="44"/>
      <c r="AG69" s="38">
        <f t="shared" si="4"/>
        <v>9</v>
      </c>
      <c r="AH69" s="38">
        <f>+_xlfn.IFS(V69="Acumulado",Y69+AA69+AC69+AE69,V69="Capacidad",AC69,V69="Flujo",AC69,V69="Reducción",Y69,V69="Stock",AC69)</f>
        <v>6</v>
      </c>
      <c r="AI69" s="168"/>
    </row>
    <row r="70" spans="1:35" s="9" customFormat="1" ht="31.5" customHeight="1" x14ac:dyDescent="0.3">
      <c r="A70" s="155" t="s">
        <v>34</v>
      </c>
      <c r="B70" s="155" t="s">
        <v>35</v>
      </c>
      <c r="C70" s="155" t="s">
        <v>210</v>
      </c>
      <c r="D70" s="155" t="s">
        <v>37</v>
      </c>
      <c r="E70" s="155" t="s">
        <v>211</v>
      </c>
      <c r="F70" s="155" t="s">
        <v>222</v>
      </c>
      <c r="G70" s="155" t="s">
        <v>223</v>
      </c>
      <c r="H70" s="155" t="s">
        <v>120</v>
      </c>
      <c r="I70" s="155" t="s">
        <v>121</v>
      </c>
      <c r="J70" s="155"/>
      <c r="K70" s="155"/>
      <c r="L70" s="155"/>
      <c r="M70" s="155"/>
      <c r="N70" s="155"/>
      <c r="O70" s="155"/>
      <c r="P70" s="166"/>
      <c r="Q70" s="172"/>
      <c r="R70" s="155"/>
      <c r="S70" s="38" t="s">
        <v>224</v>
      </c>
      <c r="T70" s="38" t="s">
        <v>225</v>
      </c>
      <c r="U70" s="55" t="s">
        <v>45</v>
      </c>
      <c r="V70" s="38" t="s">
        <v>46</v>
      </c>
      <c r="W70" s="38">
        <v>0</v>
      </c>
      <c r="X70" s="38">
        <v>1</v>
      </c>
      <c r="Y70" s="38">
        <v>1</v>
      </c>
      <c r="Z70" s="38">
        <v>0</v>
      </c>
      <c r="AA70" s="38"/>
      <c r="AB70" s="38">
        <v>0</v>
      </c>
      <c r="AC70" s="38"/>
      <c r="AD70" s="61">
        <v>0</v>
      </c>
      <c r="AE70" s="44"/>
      <c r="AF70" s="44"/>
      <c r="AG70" s="38">
        <f t="shared" si="4"/>
        <v>1</v>
      </c>
      <c r="AH70" s="38">
        <f>+_xlfn.IFS(V70="Acumulado",Y70+AA70+AC70+AE70,V70="Capacidad",AC70,V70="Flujo",AC70,V70="Reducción",Y70,V70="Stock",AC70)</f>
        <v>1</v>
      </c>
      <c r="AI70" s="155" t="s">
        <v>169</v>
      </c>
    </row>
    <row r="71" spans="1:35" s="9" customFormat="1" x14ac:dyDescent="0.3">
      <c r="A71" s="156"/>
      <c r="B71" s="156"/>
      <c r="C71" s="156"/>
      <c r="D71" s="156"/>
      <c r="E71" s="156"/>
      <c r="F71" s="156"/>
      <c r="G71" s="156"/>
      <c r="H71" s="156"/>
      <c r="I71" s="156"/>
      <c r="J71" s="156"/>
      <c r="K71" s="156"/>
      <c r="L71" s="156"/>
      <c r="M71" s="156"/>
      <c r="N71" s="156"/>
      <c r="O71" s="156"/>
      <c r="P71" s="162"/>
      <c r="Q71" s="162"/>
      <c r="R71" s="156"/>
      <c r="S71" s="38" t="s">
        <v>224</v>
      </c>
      <c r="T71" s="38" t="s">
        <v>226</v>
      </c>
      <c r="U71" s="55" t="s">
        <v>45</v>
      </c>
      <c r="V71" s="38" t="s">
        <v>46</v>
      </c>
      <c r="W71" s="38">
        <v>0</v>
      </c>
      <c r="X71" s="38">
        <v>1</v>
      </c>
      <c r="Y71" s="38">
        <v>1</v>
      </c>
      <c r="Z71" s="38">
        <v>0</v>
      </c>
      <c r="AA71" s="38"/>
      <c r="AB71" s="38">
        <v>0</v>
      </c>
      <c r="AC71" s="38"/>
      <c r="AD71" s="61">
        <v>0</v>
      </c>
      <c r="AE71" s="44"/>
      <c r="AF71" s="44"/>
      <c r="AG71" s="38">
        <f t="shared" si="4"/>
        <v>1</v>
      </c>
      <c r="AH71" s="38">
        <f>+_xlfn.IFS(V71="Acumulado",Y71+AA71+AC71+AE71,V71="Capacidad",AC71,V71="Flujo",AC71,V71="Reducción",Y71,V71="Stock",AC71)</f>
        <v>1</v>
      </c>
      <c r="AI71" s="156"/>
    </row>
    <row r="72" spans="1:35" s="9" customFormat="1" x14ac:dyDescent="0.3">
      <c r="A72" s="156"/>
      <c r="B72" s="156"/>
      <c r="C72" s="156"/>
      <c r="D72" s="156"/>
      <c r="E72" s="156"/>
      <c r="F72" s="156"/>
      <c r="G72" s="156"/>
      <c r="H72" s="156"/>
      <c r="I72" s="156"/>
      <c r="J72" s="156"/>
      <c r="K72" s="156"/>
      <c r="L72" s="156"/>
      <c r="M72" s="156"/>
      <c r="N72" s="156"/>
      <c r="O72" s="156"/>
      <c r="P72" s="162"/>
      <c r="Q72" s="162"/>
      <c r="R72" s="156"/>
      <c r="S72" s="38" t="s">
        <v>227</v>
      </c>
      <c r="T72" s="38" t="s">
        <v>228</v>
      </c>
      <c r="U72" s="55" t="s">
        <v>45</v>
      </c>
      <c r="V72" s="38" t="s">
        <v>46</v>
      </c>
      <c r="W72" s="38">
        <v>0</v>
      </c>
      <c r="X72" s="38">
        <v>3</v>
      </c>
      <c r="Y72" s="38">
        <v>3</v>
      </c>
      <c r="Z72" s="38">
        <v>0</v>
      </c>
      <c r="AA72" s="38"/>
      <c r="AB72" s="38">
        <v>0</v>
      </c>
      <c r="AC72" s="38"/>
      <c r="AD72" s="61">
        <v>0</v>
      </c>
      <c r="AE72" s="44"/>
      <c r="AF72" s="44"/>
      <c r="AG72" s="38">
        <f t="shared" si="4"/>
        <v>3</v>
      </c>
      <c r="AH72" s="38">
        <f>+_xlfn.IFS(V72="Acumulado",Y72+AA72+AC72+AE72,V72="Capacidad",AC72,V72="Flujo",AC72,V72="Reducción",Y72,V72="Stock",AC72)</f>
        <v>3</v>
      </c>
      <c r="AI72" s="156"/>
    </row>
    <row r="73" spans="1:35" s="9" customFormat="1" ht="139.5" customHeight="1" x14ac:dyDescent="0.3">
      <c r="A73" s="156"/>
      <c r="B73" s="156"/>
      <c r="C73" s="156"/>
      <c r="D73" s="156"/>
      <c r="E73" s="156"/>
      <c r="F73" s="156"/>
      <c r="G73" s="156"/>
      <c r="H73" s="156"/>
      <c r="I73" s="156"/>
      <c r="J73" s="156"/>
      <c r="K73" s="156"/>
      <c r="L73" s="156"/>
      <c r="M73" s="156"/>
      <c r="N73" s="156"/>
      <c r="O73" s="156"/>
      <c r="P73" s="162"/>
      <c r="Q73" s="162"/>
      <c r="R73" s="156"/>
      <c r="S73" s="38" t="s">
        <v>229</v>
      </c>
      <c r="T73" s="38" t="s">
        <v>230</v>
      </c>
      <c r="U73" s="60" t="s">
        <v>45</v>
      </c>
      <c r="V73" s="38" t="s">
        <v>127</v>
      </c>
      <c r="W73" s="56">
        <v>0.9</v>
      </c>
      <c r="X73" s="56">
        <v>0</v>
      </c>
      <c r="Y73" s="38"/>
      <c r="Z73" s="56">
        <v>0.9</v>
      </c>
      <c r="AA73" s="77">
        <v>0.88239999999999996</v>
      </c>
      <c r="AB73" s="56">
        <v>0.9</v>
      </c>
      <c r="AC73" s="57">
        <v>0.75</v>
      </c>
      <c r="AD73" s="58">
        <v>0.8</v>
      </c>
      <c r="AE73" s="59"/>
      <c r="AF73" s="44"/>
      <c r="AG73" s="57">
        <f t="shared" si="4"/>
        <v>0.8</v>
      </c>
      <c r="AH73" s="78">
        <f>+_xlfn.IFS(V73="Acumulado",Y73+AA73+AC73+AE73,V73="Capacidad",AC73,V73="Flujo",AE73,V73="Reducción",AC73,V73="Stock",AC73)</f>
        <v>0</v>
      </c>
      <c r="AI73" s="156"/>
    </row>
    <row r="74" spans="1:35" s="9" customFormat="1" ht="98.4" customHeight="1" x14ac:dyDescent="0.3">
      <c r="A74" s="156"/>
      <c r="B74" s="156"/>
      <c r="C74" s="156"/>
      <c r="D74" s="156"/>
      <c r="E74" s="156"/>
      <c r="F74" s="156"/>
      <c r="G74" s="156"/>
      <c r="H74" s="156"/>
      <c r="I74" s="156"/>
      <c r="J74" s="156"/>
      <c r="K74" s="156"/>
      <c r="L74" s="156"/>
      <c r="M74" s="156"/>
      <c r="N74" s="156"/>
      <c r="O74" s="156"/>
      <c r="P74" s="162"/>
      <c r="Q74" s="162"/>
      <c r="R74" s="156"/>
      <c r="S74" s="38" t="s">
        <v>231</v>
      </c>
      <c r="T74" s="38" t="s">
        <v>232</v>
      </c>
      <c r="U74" s="79" t="s">
        <v>233</v>
      </c>
      <c r="V74" s="38" t="s">
        <v>100</v>
      </c>
      <c r="W74" s="38">
        <v>23</v>
      </c>
      <c r="X74" s="38">
        <v>0</v>
      </c>
      <c r="Y74" s="38"/>
      <c r="Z74" s="38">
        <v>20</v>
      </c>
      <c r="AA74" s="38">
        <v>35.9</v>
      </c>
      <c r="AB74" s="38">
        <v>18</v>
      </c>
      <c r="AC74" s="38">
        <v>31</v>
      </c>
      <c r="AD74" s="61">
        <v>31</v>
      </c>
      <c r="AE74" s="44"/>
      <c r="AF74" s="44"/>
      <c r="AG74" s="38">
        <f t="shared" si="4"/>
        <v>31</v>
      </c>
      <c r="AH74" s="80">
        <f>+_xlfn.IFS(V74="Acumulado",Y74+AA74+AC74+AE74,V74="Capacidad",AE74,V74="Flujo",AA74,V74="Reducción",Y74,V74="Stock",AA74)</f>
        <v>0</v>
      </c>
      <c r="AI74" s="156"/>
    </row>
    <row r="75" spans="1:35" s="9" customFormat="1" ht="47.25" customHeight="1" x14ac:dyDescent="0.3">
      <c r="A75" s="156"/>
      <c r="B75" s="156"/>
      <c r="C75" s="156"/>
      <c r="D75" s="156"/>
      <c r="E75" s="156"/>
      <c r="F75" s="156"/>
      <c r="G75" s="156"/>
      <c r="H75" s="156"/>
      <c r="I75" s="156"/>
      <c r="J75" s="156"/>
      <c r="K75" s="156"/>
      <c r="L75" s="156"/>
      <c r="M75" s="156"/>
      <c r="N75" s="156"/>
      <c r="O75" s="156"/>
      <c r="P75" s="162"/>
      <c r="Q75" s="162"/>
      <c r="R75" s="156"/>
      <c r="S75" s="38" t="s">
        <v>229</v>
      </c>
      <c r="T75" s="38" t="s">
        <v>234</v>
      </c>
      <c r="U75" s="60" t="s">
        <v>235</v>
      </c>
      <c r="V75" s="38" t="s">
        <v>100</v>
      </c>
      <c r="W75" s="40">
        <v>6500</v>
      </c>
      <c r="X75" s="38">
        <v>0</v>
      </c>
      <c r="Y75" s="38"/>
      <c r="Z75" s="40">
        <v>13000</v>
      </c>
      <c r="AA75" s="40">
        <v>13317</v>
      </c>
      <c r="AB75" s="40">
        <v>26000</v>
      </c>
      <c r="AC75" s="40">
        <v>22935</v>
      </c>
      <c r="AD75" s="42">
        <v>27000</v>
      </c>
      <c r="AE75" s="44"/>
      <c r="AF75" s="44"/>
      <c r="AG75" s="40">
        <f t="shared" si="4"/>
        <v>27000</v>
      </c>
      <c r="AH75" s="40">
        <f>+_xlfn.IFS(V75="Acumulado",Y75+AA75+AC75+AE75,V75="Capacidad",AE75,V75="Flujo",AA75,V75="Reducción",Y75,V75="Stock",AA75)</f>
        <v>0</v>
      </c>
      <c r="AI75" s="156"/>
    </row>
    <row r="76" spans="1:35" s="9" customFormat="1" ht="31.2" x14ac:dyDescent="0.3">
      <c r="A76" s="168"/>
      <c r="B76" s="168"/>
      <c r="C76" s="168"/>
      <c r="D76" s="168"/>
      <c r="E76" s="168"/>
      <c r="F76" s="168"/>
      <c r="G76" s="168"/>
      <c r="H76" s="168"/>
      <c r="I76" s="168"/>
      <c r="J76" s="168"/>
      <c r="K76" s="168"/>
      <c r="L76" s="168"/>
      <c r="M76" s="168"/>
      <c r="N76" s="168"/>
      <c r="O76" s="168"/>
      <c r="P76" s="167"/>
      <c r="Q76" s="167"/>
      <c r="R76" s="168"/>
      <c r="S76" s="38" t="s">
        <v>229</v>
      </c>
      <c r="T76" s="38" t="s">
        <v>236</v>
      </c>
      <c r="U76" s="48" t="s">
        <v>237</v>
      </c>
      <c r="V76" s="38" t="s">
        <v>46</v>
      </c>
      <c r="W76" s="38">
        <v>6</v>
      </c>
      <c r="X76" s="38">
        <v>0</v>
      </c>
      <c r="Y76" s="38">
        <f>+(26*AA76)/100</f>
        <v>2.08</v>
      </c>
      <c r="Z76" s="38">
        <v>11</v>
      </c>
      <c r="AA76" s="40">
        <v>8</v>
      </c>
      <c r="AB76" s="38">
        <v>50</v>
      </c>
      <c r="AC76" s="38">
        <v>50</v>
      </c>
      <c r="AD76" s="61">
        <v>45</v>
      </c>
      <c r="AE76" s="44"/>
      <c r="AF76" s="44"/>
      <c r="AG76" s="38">
        <f t="shared" si="4"/>
        <v>106</v>
      </c>
      <c r="AH76" s="40">
        <f>+_xlfn.IFS(V76="Acumulado",Y76+AA76+AC76+AE76,V76="Capacidad",AC76,V76="Flujo",AC76,V76="Reducción",Y76,V76="Stock",AC76)</f>
        <v>60.08</v>
      </c>
      <c r="AI76" s="168"/>
    </row>
    <row r="77" spans="1:35" s="9" customFormat="1" ht="78" x14ac:dyDescent="0.3">
      <c r="A77" s="38" t="s">
        <v>34</v>
      </c>
      <c r="B77" s="38" t="s">
        <v>35</v>
      </c>
      <c r="C77" s="38" t="s">
        <v>36</v>
      </c>
      <c r="D77" s="38" t="s">
        <v>37</v>
      </c>
      <c r="E77" s="38" t="s">
        <v>38</v>
      </c>
      <c r="F77" s="38" t="s">
        <v>238</v>
      </c>
      <c r="G77" s="38" t="s">
        <v>239</v>
      </c>
      <c r="H77" s="38" t="s">
        <v>120</v>
      </c>
      <c r="I77" s="38" t="s">
        <v>121</v>
      </c>
      <c r="J77" s="81"/>
      <c r="K77" s="81"/>
      <c r="L77" s="81"/>
      <c r="M77" s="81"/>
      <c r="N77" s="81"/>
      <c r="O77" s="81"/>
      <c r="P77" s="82"/>
      <c r="Q77" s="82"/>
      <c r="R77" s="38"/>
      <c r="S77" s="38" t="s">
        <v>240</v>
      </c>
      <c r="T77" s="38" t="s">
        <v>241</v>
      </c>
      <c r="U77" s="65" t="s">
        <v>242</v>
      </c>
      <c r="V77" s="38" t="s">
        <v>100</v>
      </c>
      <c r="W77" s="56">
        <v>0</v>
      </c>
      <c r="X77" s="56">
        <v>1</v>
      </c>
      <c r="Y77" s="56">
        <v>0.9</v>
      </c>
      <c r="Z77" s="56">
        <v>0</v>
      </c>
      <c r="AA77" s="74">
        <v>1</v>
      </c>
      <c r="AB77" s="56">
        <v>0</v>
      </c>
      <c r="AC77" s="38"/>
      <c r="AD77" s="58">
        <v>0</v>
      </c>
      <c r="AE77" s="59"/>
      <c r="AF77" s="44"/>
      <c r="AG77" s="57">
        <f>+_xlfn.IFS(V77="Acumulado",X77+Z77+AB77+AD77,V77="Capacidad",X77,V77="Flujo",X77,V77="Reducción",X77,V77="Stock",X77)</f>
        <v>1</v>
      </c>
      <c r="AH77" s="57">
        <f>+_xlfn.IFS(V77="Acumulado",Y77+AA77+AC77+AE77,V77="Capacidad",AA77,V77="Flujo",AA77,V77="Reducción",Y77,V77="Stock",AA77)</f>
        <v>1</v>
      </c>
      <c r="AI77" s="38" t="s">
        <v>243</v>
      </c>
    </row>
    <row r="78" spans="1:35" s="9" customFormat="1" ht="62.4" x14ac:dyDescent="0.3">
      <c r="A78" s="38" t="s">
        <v>34</v>
      </c>
      <c r="B78" s="38" t="s">
        <v>35</v>
      </c>
      <c r="C78" s="38" t="s">
        <v>36</v>
      </c>
      <c r="D78" s="38" t="s">
        <v>37</v>
      </c>
      <c r="E78" s="38" t="s">
        <v>38</v>
      </c>
      <c r="F78" s="38" t="s">
        <v>244</v>
      </c>
      <c r="G78" s="38" t="s">
        <v>245</v>
      </c>
      <c r="H78" s="38" t="s">
        <v>120</v>
      </c>
      <c r="I78" s="38" t="s">
        <v>121</v>
      </c>
      <c r="J78" s="81"/>
      <c r="K78" s="81"/>
      <c r="L78" s="81"/>
      <c r="M78" s="81"/>
      <c r="N78" s="81"/>
      <c r="O78" s="81"/>
      <c r="P78" s="82"/>
      <c r="Q78" s="82"/>
      <c r="R78" s="38"/>
      <c r="S78" s="38" t="s">
        <v>240</v>
      </c>
      <c r="T78" s="38" t="s">
        <v>241</v>
      </c>
      <c r="U78" s="65" t="s">
        <v>242</v>
      </c>
      <c r="V78" s="38" t="s">
        <v>100</v>
      </c>
      <c r="W78" s="56">
        <v>0</v>
      </c>
      <c r="X78" s="56">
        <v>1</v>
      </c>
      <c r="Y78" s="56">
        <v>0.86399999999999999</v>
      </c>
      <c r="Z78" s="56">
        <v>0</v>
      </c>
      <c r="AA78" s="74">
        <v>1</v>
      </c>
      <c r="AB78" s="56">
        <v>0</v>
      </c>
      <c r="AC78" s="38"/>
      <c r="AD78" s="58">
        <v>0</v>
      </c>
      <c r="AE78" s="59"/>
      <c r="AF78" s="44"/>
      <c r="AG78" s="57">
        <f>+_xlfn.IFS(V78="Acumulado",X78+Z78+AB78+AD78,V78="Capacidad",X78,V78="Flujo",X78,V78="Reducción",X78,V78="Stock",X78)</f>
        <v>1</v>
      </c>
      <c r="AH78" s="57">
        <f>+_xlfn.IFS(V78="Acumulado",Y78+AA78+AC78+AE78,V78="Capacidad",AA78,V78="Flujo",AA78,V78="Reducción",Y78,V78="Stock",AA78)</f>
        <v>1</v>
      </c>
      <c r="AI78" s="38" t="s">
        <v>243</v>
      </c>
    </row>
    <row r="79" spans="1:35" s="9" customFormat="1" ht="109.2" x14ac:dyDescent="0.3">
      <c r="A79" s="38" t="s">
        <v>34</v>
      </c>
      <c r="B79" s="38" t="s">
        <v>35</v>
      </c>
      <c r="C79" s="38" t="s">
        <v>36</v>
      </c>
      <c r="D79" s="38" t="s">
        <v>37</v>
      </c>
      <c r="E79" s="38" t="s">
        <v>38</v>
      </c>
      <c r="F79" s="38" t="s">
        <v>246</v>
      </c>
      <c r="G79" s="38" t="s">
        <v>247</v>
      </c>
      <c r="H79" s="38" t="s">
        <v>120</v>
      </c>
      <c r="I79" s="38" t="s">
        <v>121</v>
      </c>
      <c r="J79" s="81"/>
      <c r="K79" s="81"/>
      <c r="L79" s="81"/>
      <c r="M79" s="81"/>
      <c r="N79" s="81"/>
      <c r="O79" s="81"/>
      <c r="P79" s="82"/>
      <c r="Q79" s="82"/>
      <c r="R79" s="38"/>
      <c r="S79" s="38" t="s">
        <v>240</v>
      </c>
      <c r="T79" s="38" t="s">
        <v>241</v>
      </c>
      <c r="U79" s="65" t="s">
        <v>248</v>
      </c>
      <c r="V79" s="38" t="s">
        <v>100</v>
      </c>
      <c r="W79" s="56">
        <v>0</v>
      </c>
      <c r="X79" s="56">
        <v>0</v>
      </c>
      <c r="Y79" s="56"/>
      <c r="Z79" s="56">
        <v>0.3</v>
      </c>
      <c r="AA79" s="74">
        <v>0.3</v>
      </c>
      <c r="AB79" s="56">
        <v>0.7</v>
      </c>
      <c r="AC79" s="56">
        <v>0.6</v>
      </c>
      <c r="AD79" s="58">
        <v>1</v>
      </c>
      <c r="AE79" s="59"/>
      <c r="AF79" s="44"/>
      <c r="AG79" s="57">
        <f>+_xlfn.IFS(V79="Acumulado",X79+Z79+AB79+AD79,V79="Capacidad",AD79,V79="Flujo",X79,V79="Reducción",X79,V79="Stock",X79)</f>
        <v>1</v>
      </c>
      <c r="AH79" s="57">
        <f>+_xlfn.IFS(V79="Acumulado",Y79+AA79+AC79+AE79,V79="Capacidad",AE79,V79="Flujo",AC79,V79="Reducción",Y79,V79="Stock",AC79)</f>
        <v>0</v>
      </c>
      <c r="AI79" s="38" t="s">
        <v>243</v>
      </c>
    </row>
    <row r="80" spans="1:35" s="9" customFormat="1" ht="240.75" customHeight="1" x14ac:dyDescent="0.3">
      <c r="A80" s="38" t="s">
        <v>34</v>
      </c>
      <c r="B80" s="38" t="s">
        <v>35</v>
      </c>
      <c r="C80" s="38" t="s">
        <v>249</v>
      </c>
      <c r="D80" s="38" t="s">
        <v>37</v>
      </c>
      <c r="E80" s="38" t="s">
        <v>38</v>
      </c>
      <c r="F80" s="38" t="s">
        <v>250</v>
      </c>
      <c r="G80" s="38" t="s">
        <v>251</v>
      </c>
      <c r="H80" s="38" t="s">
        <v>120</v>
      </c>
      <c r="I80" s="38" t="s">
        <v>121</v>
      </c>
      <c r="J80" s="81"/>
      <c r="K80" s="81"/>
      <c r="L80" s="81"/>
      <c r="M80" s="81"/>
      <c r="N80" s="81"/>
      <c r="O80" s="81"/>
      <c r="P80" s="82"/>
      <c r="Q80" s="82"/>
      <c r="R80" s="38"/>
      <c r="S80" s="38" t="s">
        <v>240</v>
      </c>
      <c r="T80" s="38" t="s">
        <v>241</v>
      </c>
      <c r="U80" s="48" t="s">
        <v>252</v>
      </c>
      <c r="V80" s="38" t="s">
        <v>46</v>
      </c>
      <c r="W80" s="56">
        <v>0</v>
      </c>
      <c r="X80" s="56">
        <v>0</v>
      </c>
      <c r="Y80" s="56"/>
      <c r="Z80" s="56">
        <v>0.3</v>
      </c>
      <c r="AA80" s="74">
        <v>0.3</v>
      </c>
      <c r="AB80" s="74">
        <v>0.7</v>
      </c>
      <c r="AC80" s="56">
        <v>0.56000000000000005</v>
      </c>
      <c r="AD80" s="83">
        <v>0</v>
      </c>
      <c r="AE80" s="84"/>
      <c r="AF80" s="44"/>
      <c r="AG80" s="57">
        <f>+_xlfn.IFS(V80="Acumulado",X80+Z80+AB80+AD80,V80="Capacidad",X80,V80="Flujo",X80,V80="Reducción",X80,V80="Stock",X80)</f>
        <v>1</v>
      </c>
      <c r="AH80" s="57">
        <f>+_xlfn.IFS(V80="Acumulado",Y80+AA80+AC80+AE80,V80="Capacidad",AC80,V80="Flujo",AC80,V80="Reducción",Y80,V80="Stock",AC80)</f>
        <v>0.8600000000000001</v>
      </c>
      <c r="AI80" s="38" t="s">
        <v>243</v>
      </c>
    </row>
    <row r="81" spans="1:35" s="9" customFormat="1" ht="105.6" customHeight="1" x14ac:dyDescent="0.3">
      <c r="A81" s="38" t="s">
        <v>34</v>
      </c>
      <c r="B81" s="38" t="s">
        <v>35</v>
      </c>
      <c r="C81" s="38" t="s">
        <v>36</v>
      </c>
      <c r="D81" s="38" t="s">
        <v>37</v>
      </c>
      <c r="E81" s="38" t="s">
        <v>38</v>
      </c>
      <c r="F81" s="38" t="s">
        <v>253</v>
      </c>
      <c r="G81" s="38" t="s">
        <v>254</v>
      </c>
      <c r="H81" s="38" t="s">
        <v>120</v>
      </c>
      <c r="I81" s="38" t="s">
        <v>121</v>
      </c>
      <c r="J81" s="81"/>
      <c r="K81" s="81"/>
      <c r="L81" s="81"/>
      <c r="M81" s="81"/>
      <c r="N81" s="81"/>
      <c r="O81" s="81"/>
      <c r="P81" s="82"/>
      <c r="Q81" s="82"/>
      <c r="R81" s="38"/>
      <c r="S81" s="38" t="s">
        <v>255</v>
      </c>
      <c r="T81" s="38" t="s">
        <v>256</v>
      </c>
      <c r="U81" s="65" t="s">
        <v>45</v>
      </c>
      <c r="V81" s="38" t="s">
        <v>127</v>
      </c>
      <c r="W81" s="56">
        <v>0</v>
      </c>
      <c r="X81" s="56">
        <v>0</v>
      </c>
      <c r="Y81" s="56"/>
      <c r="Z81" s="56">
        <v>1</v>
      </c>
      <c r="AA81" s="74">
        <v>1</v>
      </c>
      <c r="AB81" s="56">
        <v>0</v>
      </c>
      <c r="AC81" s="38"/>
      <c r="AD81" s="58">
        <v>0</v>
      </c>
      <c r="AE81" s="59"/>
      <c r="AF81" s="44"/>
      <c r="AG81" s="57">
        <f>+_xlfn.IFS(V81="Acumulado",X81+Z81+AB81+AD81,V81="Capacidad",X81,V81="Flujo",Z81,V81="Reducción",X81,V81="Stock",X81)</f>
        <v>1</v>
      </c>
      <c r="AH81" s="57">
        <f>+_xlfn.IFS(V81="Acumulado",Y81+AA81+AC81+AE81,V81="Capacidad",AA81,V81="Flujo",AA81,V81="Reducción",Y81,V81="Stock",AA81)</f>
        <v>1</v>
      </c>
      <c r="AI81" s="38" t="s">
        <v>243</v>
      </c>
    </row>
    <row r="82" spans="1:35" s="9" customFormat="1" ht="27.6" customHeight="1" x14ac:dyDescent="0.3">
      <c r="A82" s="38" t="s">
        <v>34</v>
      </c>
      <c r="B82" s="38" t="s">
        <v>35</v>
      </c>
      <c r="C82" s="38" t="s">
        <v>36</v>
      </c>
      <c r="D82" s="38" t="s">
        <v>37</v>
      </c>
      <c r="E82" s="38" t="s">
        <v>257</v>
      </c>
      <c r="F82" s="38" t="s">
        <v>258</v>
      </c>
      <c r="G82" s="38" t="s">
        <v>259</v>
      </c>
      <c r="H82" s="38" t="s">
        <v>120</v>
      </c>
      <c r="I82" s="38" t="s">
        <v>121</v>
      </c>
      <c r="J82" s="81"/>
      <c r="K82" s="81"/>
      <c r="L82" s="81"/>
      <c r="M82" s="81"/>
      <c r="N82" s="81"/>
      <c r="O82" s="81"/>
      <c r="P82" s="82"/>
      <c r="Q82" s="82"/>
      <c r="R82" s="38"/>
      <c r="S82" s="38" t="s">
        <v>260</v>
      </c>
      <c r="T82" s="38" t="s">
        <v>261</v>
      </c>
      <c r="U82" s="65" t="s">
        <v>45</v>
      </c>
      <c r="V82" s="38" t="s">
        <v>100</v>
      </c>
      <c r="W82" s="77">
        <v>0.879</v>
      </c>
      <c r="X82" s="77">
        <v>0.92949999999999999</v>
      </c>
      <c r="Y82" s="77">
        <v>0.92949999999999999</v>
      </c>
      <c r="Z82" s="77">
        <v>0.92949999999999999</v>
      </c>
      <c r="AA82" s="77">
        <v>0.92949999999999999</v>
      </c>
      <c r="AB82" s="77">
        <v>0.92949999999999999</v>
      </c>
      <c r="AC82" s="78">
        <v>0.92959999999999998</v>
      </c>
      <c r="AD82" s="85">
        <v>0.93030000000000002</v>
      </c>
      <c r="AE82" s="86"/>
      <c r="AF82" s="44"/>
      <c r="AG82" s="78">
        <f>+_xlfn.IFS(V82="Acumulado",X82+Z82+AB82+AD82,V82="Capacidad",AD82,V82="Flujo",X82,V82="Reducción",X82,V82="Stock",X82)</f>
        <v>0.93030000000000002</v>
      </c>
      <c r="AH82" s="78">
        <f>+_xlfn.IFS(V82="Acumulado",Y82+AA82+AC82+AE82,V82="Capacidad",AE82,V82="Flujo",AC82,V82="Reducción",Y82,V82="Stock",AC82)</f>
        <v>0</v>
      </c>
      <c r="AI82" s="38" t="s">
        <v>262</v>
      </c>
    </row>
    <row r="83" spans="1:35" s="94" customFormat="1" ht="27.6" customHeight="1" x14ac:dyDescent="0.3">
      <c r="A83" s="155" t="s">
        <v>34</v>
      </c>
      <c r="B83" s="155" t="s">
        <v>35</v>
      </c>
      <c r="C83" s="155" t="s">
        <v>263</v>
      </c>
      <c r="D83" s="155" t="s">
        <v>37</v>
      </c>
      <c r="E83" s="155" t="s">
        <v>257</v>
      </c>
      <c r="F83" s="155" t="s">
        <v>264</v>
      </c>
      <c r="G83" s="155" t="s">
        <v>265</v>
      </c>
      <c r="H83" s="155" t="s">
        <v>120</v>
      </c>
      <c r="I83" s="35" t="s">
        <v>121</v>
      </c>
      <c r="J83" s="36"/>
      <c r="K83" s="36"/>
      <c r="L83" s="36"/>
      <c r="M83" s="36"/>
      <c r="N83" s="36"/>
      <c r="O83" s="36"/>
      <c r="P83" s="37"/>
      <c r="Q83" s="37"/>
      <c r="R83" s="35"/>
      <c r="S83" s="87" t="s">
        <v>266</v>
      </c>
      <c r="T83" s="87" t="s">
        <v>267</v>
      </c>
      <c r="U83" s="55" t="s">
        <v>45</v>
      </c>
      <c r="V83" s="87" t="s">
        <v>46</v>
      </c>
      <c r="W83" s="88">
        <v>0</v>
      </c>
      <c r="X83" s="89">
        <v>0</v>
      </c>
      <c r="Y83" s="89">
        <v>0</v>
      </c>
      <c r="Z83" s="89">
        <v>1</v>
      </c>
      <c r="AA83" s="89">
        <v>0</v>
      </c>
      <c r="AB83" s="89">
        <v>1</v>
      </c>
      <c r="AC83" s="89">
        <v>1</v>
      </c>
      <c r="AD83" s="90"/>
      <c r="AE83" s="91"/>
      <c r="AF83" s="92"/>
      <c r="AG83" s="88">
        <v>1</v>
      </c>
      <c r="AH83" s="88">
        <v>1</v>
      </c>
      <c r="AI83" s="93" t="s">
        <v>243</v>
      </c>
    </row>
    <row r="84" spans="1:35" s="9" customFormat="1" ht="190.5" customHeight="1" x14ac:dyDescent="0.3">
      <c r="A84" s="169"/>
      <c r="B84" s="169"/>
      <c r="C84" s="169"/>
      <c r="D84" s="169"/>
      <c r="E84" s="169"/>
      <c r="F84" s="169"/>
      <c r="G84" s="169"/>
      <c r="H84" s="169"/>
      <c r="I84" s="35" t="s">
        <v>121</v>
      </c>
      <c r="J84" s="36"/>
      <c r="K84" s="36"/>
      <c r="L84" s="36"/>
      <c r="M84" s="36"/>
      <c r="N84" s="36"/>
      <c r="O84" s="36"/>
      <c r="P84" s="37"/>
      <c r="Q84" s="37"/>
      <c r="R84" s="35"/>
      <c r="S84" s="38" t="s">
        <v>240</v>
      </c>
      <c r="T84" s="38" t="s">
        <v>241</v>
      </c>
      <c r="U84" s="39" t="s">
        <v>45</v>
      </c>
      <c r="V84" s="38" t="s">
        <v>46</v>
      </c>
      <c r="W84" s="56">
        <v>0</v>
      </c>
      <c r="X84" s="77">
        <v>0</v>
      </c>
      <c r="Y84" s="77">
        <v>0</v>
      </c>
      <c r="Z84" s="77">
        <v>0</v>
      </c>
      <c r="AA84" s="77">
        <v>0</v>
      </c>
      <c r="AB84" s="56">
        <v>0</v>
      </c>
      <c r="AC84" s="56">
        <v>0</v>
      </c>
      <c r="AD84" s="58">
        <v>1</v>
      </c>
      <c r="AE84" s="59"/>
      <c r="AF84" s="44"/>
      <c r="AG84" s="57">
        <f>+_xlfn.IFS(V84="Acumulado",AB84+AD84,V84="Capacidad",X84,V84="Flujo",X84,V84="Reducción",X84,V84="Stock",X84)</f>
        <v>1</v>
      </c>
      <c r="AH84" s="57">
        <f>+_xlfn.IFS(V84="Acumulado",Y84+AA84+AC84+AE84,V84="Capacidad",AA84,V84="Flujo",AA84,V84="Reducción",Y84,V84="Stock",AA84)</f>
        <v>0</v>
      </c>
      <c r="AI84" s="35" t="s">
        <v>243</v>
      </c>
    </row>
    <row r="85" spans="1:35" s="9" customFormat="1" ht="194.25" customHeight="1" x14ac:dyDescent="0.3">
      <c r="A85" s="10" t="s">
        <v>34</v>
      </c>
      <c r="B85" s="10" t="s">
        <v>35</v>
      </c>
      <c r="C85" s="10" t="s">
        <v>65</v>
      </c>
      <c r="D85" s="10" t="s">
        <v>268</v>
      </c>
      <c r="E85" s="10" t="s">
        <v>269</v>
      </c>
      <c r="F85" s="10" t="s">
        <v>270</v>
      </c>
      <c r="G85" s="10" t="s">
        <v>271</v>
      </c>
      <c r="H85" s="10" t="s">
        <v>272</v>
      </c>
      <c r="I85" s="10" t="s">
        <v>273</v>
      </c>
      <c r="J85" s="11">
        <v>38911956431</v>
      </c>
      <c r="K85" s="11">
        <v>37944413561</v>
      </c>
      <c r="L85" s="11"/>
      <c r="M85" s="11"/>
      <c r="N85" s="11"/>
      <c r="O85" s="11"/>
      <c r="P85" s="12"/>
      <c r="Q85" s="12"/>
      <c r="R85" s="10"/>
      <c r="S85" s="13" t="s">
        <v>274</v>
      </c>
      <c r="T85" s="13" t="s">
        <v>275</v>
      </c>
      <c r="U85" s="95" t="s">
        <v>45</v>
      </c>
      <c r="V85" s="13" t="s">
        <v>127</v>
      </c>
      <c r="W85" s="13">
        <v>0</v>
      </c>
      <c r="X85" s="13">
        <v>1</v>
      </c>
      <c r="Y85" s="13">
        <v>1</v>
      </c>
      <c r="Z85" s="13">
        <v>0</v>
      </c>
      <c r="AA85" s="13">
        <v>0</v>
      </c>
      <c r="AB85" s="13">
        <v>0</v>
      </c>
      <c r="AC85" s="13"/>
      <c r="AD85" s="15">
        <v>0</v>
      </c>
      <c r="AE85" s="16"/>
      <c r="AF85" s="16"/>
      <c r="AG85" s="96">
        <f>+_xlfn.IFS(V85="Acumulado",X85+Z85+AB85+AD85,V85="Capacidad",X85,V85="Flujo",X85,V85="Reducción",X85,V85="Stock",X85)</f>
        <v>1</v>
      </c>
      <c r="AH85" s="23">
        <f>+_xlfn.IFS(V85="Acumulado",Y85+AA85+AC85+AE85,V85="Capacidad",AA85,V85="Flujo",Y85,V85="Reducción",Y85,V85="Stock",AA85)</f>
        <v>1</v>
      </c>
      <c r="AI85" s="23" t="s">
        <v>209</v>
      </c>
    </row>
    <row r="86" spans="1:35" s="9" customFormat="1" ht="77.400000000000006" customHeight="1" x14ac:dyDescent="0.3">
      <c r="A86" s="136" t="s">
        <v>34</v>
      </c>
      <c r="B86" s="136" t="s">
        <v>35</v>
      </c>
      <c r="C86" s="136" t="s">
        <v>65</v>
      </c>
      <c r="D86" s="136" t="s">
        <v>268</v>
      </c>
      <c r="E86" s="136" t="s">
        <v>276</v>
      </c>
      <c r="F86" s="136" t="s">
        <v>277</v>
      </c>
      <c r="G86" s="136" t="s">
        <v>278</v>
      </c>
      <c r="H86" s="136"/>
      <c r="I86" s="136" t="s">
        <v>108</v>
      </c>
      <c r="J86" s="140">
        <v>18175933575</v>
      </c>
      <c r="K86" s="140">
        <v>18175133201</v>
      </c>
      <c r="L86" s="140">
        <v>8608566848</v>
      </c>
      <c r="M86" s="140">
        <v>8572463060.8900003</v>
      </c>
      <c r="N86" s="140">
        <v>7568562628</v>
      </c>
      <c r="O86" s="140">
        <v>6411178155.5600004</v>
      </c>
      <c r="P86" s="145">
        <f>[2]f4!K35</f>
        <v>6000000000</v>
      </c>
      <c r="Q86" s="145">
        <f>[2]f4!N35</f>
        <v>3971521221.1100001</v>
      </c>
      <c r="R86" s="136" t="s">
        <v>279</v>
      </c>
      <c r="S86" s="13" t="s">
        <v>280</v>
      </c>
      <c r="T86" s="13" t="s">
        <v>281</v>
      </c>
      <c r="U86" s="21" t="s">
        <v>45</v>
      </c>
      <c r="V86" s="13" t="s">
        <v>46</v>
      </c>
      <c r="W86" s="13">
        <v>0</v>
      </c>
      <c r="X86" s="13">
        <v>1</v>
      </c>
      <c r="Y86" s="13">
        <v>1</v>
      </c>
      <c r="Z86" s="13">
        <v>33</v>
      </c>
      <c r="AA86" s="13">
        <v>33</v>
      </c>
      <c r="AB86" s="13">
        <v>0</v>
      </c>
      <c r="AC86" s="13"/>
      <c r="AD86" s="15">
        <v>0</v>
      </c>
      <c r="AE86" s="16"/>
      <c r="AF86" s="16"/>
      <c r="AG86" s="96">
        <f>+_xlfn.IFS(V86="Acumulado",X86+Z86+AB86+AD86,V86="Capacidad",X86,V86="Flujo",X86,V86="Reducción",X86,V86="Stock",X86)</f>
        <v>34</v>
      </c>
      <c r="AH86" s="13">
        <f>+_xlfn.IFS(V86="Acumulado",Y86+AA86+AC86+AE86,V86="Capacidad",AC86,V86="Flujo",AC86,V86="Reducción",Y86,V86="Stock",AC86)</f>
        <v>34</v>
      </c>
      <c r="AI86" s="136" t="s">
        <v>154</v>
      </c>
    </row>
    <row r="87" spans="1:35" s="9" customFormat="1" ht="77.400000000000006" customHeight="1" x14ac:dyDescent="0.3">
      <c r="A87" s="137"/>
      <c r="B87" s="137"/>
      <c r="C87" s="137"/>
      <c r="D87" s="137"/>
      <c r="E87" s="137"/>
      <c r="F87" s="137"/>
      <c r="G87" s="137"/>
      <c r="H87" s="137"/>
      <c r="I87" s="137"/>
      <c r="J87" s="141"/>
      <c r="K87" s="141"/>
      <c r="L87" s="141"/>
      <c r="M87" s="141"/>
      <c r="N87" s="141"/>
      <c r="O87" s="141"/>
      <c r="P87" s="146"/>
      <c r="Q87" s="146"/>
      <c r="R87" s="137"/>
      <c r="S87" s="137" t="s">
        <v>282</v>
      </c>
      <c r="T87" s="13" t="s">
        <v>283</v>
      </c>
      <c r="U87" s="21" t="s">
        <v>45</v>
      </c>
      <c r="V87" s="13" t="s">
        <v>46</v>
      </c>
      <c r="W87" s="13">
        <v>0</v>
      </c>
      <c r="X87" s="13">
        <v>0</v>
      </c>
      <c r="Y87" s="13">
        <v>0</v>
      </c>
      <c r="Z87" s="13">
        <v>1</v>
      </c>
      <c r="AA87" s="13">
        <v>1</v>
      </c>
      <c r="AB87" s="13">
        <v>0</v>
      </c>
      <c r="AC87" s="13"/>
      <c r="AD87" s="15">
        <v>0</v>
      </c>
      <c r="AE87" s="16"/>
      <c r="AF87" s="16"/>
      <c r="AG87" s="96">
        <f>+_xlfn.IFS(V87="Acumulado",X87+Z87+AB87+AD87,V87="Capacidad",X87,V87="Flujo",X87,V87="Reducción",X87,V87="Stock",X87)</f>
        <v>1</v>
      </c>
      <c r="AH87" s="13">
        <f>+_xlfn.IFS(V87="Acumulado",Y87+AA87+AC87+AE87,V87="Capacidad",AC87,V87="Flujo",AC87,V87="Reducción",Y87,V87="Stock",AC87)</f>
        <v>1</v>
      </c>
      <c r="AI87" s="137"/>
    </row>
    <row r="88" spans="1:35" s="9" customFormat="1" ht="77.400000000000006" customHeight="1" x14ac:dyDescent="0.3">
      <c r="A88" s="137"/>
      <c r="B88" s="137"/>
      <c r="C88" s="137"/>
      <c r="D88" s="137"/>
      <c r="E88" s="137"/>
      <c r="F88" s="137"/>
      <c r="G88" s="137"/>
      <c r="H88" s="137"/>
      <c r="I88" s="137"/>
      <c r="J88" s="141"/>
      <c r="K88" s="141"/>
      <c r="L88" s="141"/>
      <c r="M88" s="141"/>
      <c r="N88" s="141"/>
      <c r="O88" s="141"/>
      <c r="P88" s="146"/>
      <c r="Q88" s="146"/>
      <c r="R88" s="137"/>
      <c r="S88" s="138"/>
      <c r="T88" s="13" t="s">
        <v>284</v>
      </c>
      <c r="U88" s="21" t="s">
        <v>45</v>
      </c>
      <c r="V88" s="13" t="s">
        <v>46</v>
      </c>
      <c r="W88" s="13">
        <v>0</v>
      </c>
      <c r="X88" s="13">
        <v>0</v>
      </c>
      <c r="Y88" s="13">
        <v>0</v>
      </c>
      <c r="Z88" s="13">
        <v>1</v>
      </c>
      <c r="AA88" s="13">
        <v>1</v>
      </c>
      <c r="AB88" s="13">
        <v>0</v>
      </c>
      <c r="AC88" s="13"/>
      <c r="AD88" s="15">
        <v>0</v>
      </c>
      <c r="AE88" s="16"/>
      <c r="AF88" s="16"/>
      <c r="AG88" s="96">
        <f>+_xlfn.IFS(V88="Acumulado",X88+Z88+AB88+AD88,V88="Capacidad",X88,V88="Flujo",X88,V88="Reducción",X88,V88="Stock",X88)</f>
        <v>1</v>
      </c>
      <c r="AH88" s="13">
        <f>+_xlfn.IFS(V88="Acumulado",Y88+AA88+AC88+AE88,V88="Capacidad",AC88,V88="Flujo",AC88,V88="Reducción",Y88,V88="Stock",AC88)</f>
        <v>1</v>
      </c>
      <c r="AI88" s="137"/>
    </row>
    <row r="89" spans="1:35" s="9" customFormat="1" ht="77.400000000000006" customHeight="1" x14ac:dyDescent="0.3">
      <c r="A89" s="137"/>
      <c r="B89" s="137"/>
      <c r="C89" s="137"/>
      <c r="D89" s="137"/>
      <c r="E89" s="137"/>
      <c r="F89" s="137"/>
      <c r="G89" s="137"/>
      <c r="H89" s="137"/>
      <c r="I89" s="137"/>
      <c r="J89" s="141"/>
      <c r="K89" s="141"/>
      <c r="L89" s="141"/>
      <c r="M89" s="141"/>
      <c r="N89" s="141"/>
      <c r="O89" s="141"/>
      <c r="P89" s="146"/>
      <c r="Q89" s="146"/>
      <c r="R89" s="137"/>
      <c r="S89" s="25" t="s">
        <v>285</v>
      </c>
      <c r="T89" s="13" t="s">
        <v>286</v>
      </c>
      <c r="U89" s="97" t="s">
        <v>45</v>
      </c>
      <c r="V89" s="13" t="s">
        <v>127</v>
      </c>
      <c r="W89" s="13">
        <v>0</v>
      </c>
      <c r="X89" s="13">
        <v>0</v>
      </c>
      <c r="Y89" s="13">
        <v>0</v>
      </c>
      <c r="Z89" s="13">
        <v>0</v>
      </c>
      <c r="AA89" s="13">
        <v>0</v>
      </c>
      <c r="AB89" s="27">
        <v>1</v>
      </c>
      <c r="AC89" s="31">
        <v>0.89</v>
      </c>
      <c r="AD89" s="28">
        <v>1</v>
      </c>
      <c r="AE89" s="75"/>
      <c r="AF89" s="16"/>
      <c r="AG89" s="31">
        <f>+_xlfn.IFS(V89="Acumulado",X89+Z89+AB89+AD89,V89="Capacidad",AD89,V89="Flujo",AD89,V89="Reducción",AD89,V89="Stock",AD89)</f>
        <v>1</v>
      </c>
      <c r="AH89" s="31">
        <f>+_xlfn.IFS(V89="Acumulado",Y89+AA89+AC89+AE89,V89="Capacidad",AC89,V89="Flujo",AE89,V89="Reducción",AC89,V89="Stock",AC89)</f>
        <v>0</v>
      </c>
      <c r="AI89" s="137"/>
    </row>
    <row r="90" spans="1:35" s="9" customFormat="1" ht="77.400000000000006" customHeight="1" x14ac:dyDescent="0.3">
      <c r="A90" s="138"/>
      <c r="B90" s="138"/>
      <c r="C90" s="138"/>
      <c r="D90" s="138"/>
      <c r="E90" s="138"/>
      <c r="F90" s="138"/>
      <c r="G90" s="138"/>
      <c r="H90" s="138"/>
      <c r="I90" s="138"/>
      <c r="J90" s="142"/>
      <c r="K90" s="142"/>
      <c r="L90" s="142"/>
      <c r="M90" s="142"/>
      <c r="N90" s="142"/>
      <c r="O90" s="142"/>
      <c r="P90" s="147"/>
      <c r="Q90" s="147"/>
      <c r="R90" s="138"/>
      <c r="S90" s="13" t="s">
        <v>287</v>
      </c>
      <c r="T90" s="25" t="s">
        <v>288</v>
      </c>
      <c r="U90" s="26" t="s">
        <v>45</v>
      </c>
      <c r="V90" s="13" t="s">
        <v>46</v>
      </c>
      <c r="W90" s="98">
        <v>1.9E-3</v>
      </c>
      <c r="X90" s="13">
        <v>0</v>
      </c>
      <c r="Y90" s="13">
        <v>0</v>
      </c>
      <c r="Z90" s="13">
        <v>0</v>
      </c>
      <c r="AA90" s="13">
        <v>0</v>
      </c>
      <c r="AB90" s="27">
        <v>0.01</v>
      </c>
      <c r="AC90" s="31">
        <v>0.01</v>
      </c>
      <c r="AD90" s="28">
        <v>0.01</v>
      </c>
      <c r="AE90" s="75"/>
      <c r="AF90" s="99"/>
      <c r="AG90" s="31">
        <f>+_xlfn.IFS(V90="Acumulado",X90+Z90+AB90+AD90,V90="Capacidad",AD90,V90="Flujo",AD90,V90="Reducción",AD90,V90="Stock",AD90)</f>
        <v>0.02</v>
      </c>
      <c r="AH90" s="31">
        <f>+_xlfn.IFS(V90="Acumulado",Y90+AA90+AC90+AE90,V90="Capacidad",AC90,V90="Flujo",AC90,V90="Reducción",Y90,V90="Stock",AC90)</f>
        <v>0.01</v>
      </c>
      <c r="AI90" s="138"/>
    </row>
    <row r="91" spans="1:35" s="9" customFormat="1" ht="77.400000000000006" customHeight="1" x14ac:dyDescent="0.3">
      <c r="A91" s="136" t="s">
        <v>34</v>
      </c>
      <c r="B91" s="136" t="s">
        <v>35</v>
      </c>
      <c r="C91" s="136" t="s">
        <v>65</v>
      </c>
      <c r="D91" s="136" t="s">
        <v>268</v>
      </c>
      <c r="E91" s="136" t="s">
        <v>289</v>
      </c>
      <c r="F91" s="136" t="s">
        <v>290</v>
      </c>
      <c r="G91" s="136" t="s">
        <v>291</v>
      </c>
      <c r="H91" s="136"/>
      <c r="I91" s="136" t="s">
        <v>108</v>
      </c>
      <c r="J91" s="136"/>
      <c r="K91" s="136"/>
      <c r="L91" s="170">
        <v>47644886914</v>
      </c>
      <c r="M91" s="170">
        <v>47644788514</v>
      </c>
      <c r="N91" s="170">
        <v>18751857134</v>
      </c>
      <c r="O91" s="170">
        <v>17933143566.900002</v>
      </c>
      <c r="P91" s="171">
        <f>[2]f4!K36</f>
        <v>4896395410</v>
      </c>
      <c r="Q91" s="171">
        <f>[2]f4!N36</f>
        <v>2809988712.9899998</v>
      </c>
      <c r="R91" s="136" t="s">
        <v>292</v>
      </c>
      <c r="S91" s="25" t="s">
        <v>293</v>
      </c>
      <c r="T91" s="13" t="s">
        <v>294</v>
      </c>
      <c r="U91" s="97" t="s">
        <v>45</v>
      </c>
      <c r="V91" s="13" t="s">
        <v>127</v>
      </c>
      <c r="W91" s="13">
        <v>0</v>
      </c>
      <c r="X91" s="13">
        <v>0</v>
      </c>
      <c r="Y91" s="13">
        <v>0</v>
      </c>
      <c r="Z91" s="13">
        <v>840</v>
      </c>
      <c r="AA91" s="13">
        <v>824</v>
      </c>
      <c r="AB91" s="13">
        <v>840</v>
      </c>
      <c r="AC91" s="23">
        <v>1088</v>
      </c>
      <c r="AD91" s="15">
        <v>840</v>
      </c>
      <c r="AE91" s="16"/>
      <c r="AF91" s="16"/>
      <c r="AG91" s="13">
        <f>+_xlfn.IFS(V91="Acumulado",X91+Z91+AB91+AD91,V91="Capacidad",AD91,V91="Flujo",AD91,V91="Reducción",AD91,V91="Stock",AD91)</f>
        <v>840</v>
      </c>
      <c r="AH91" s="23">
        <f>+_xlfn.IFS(V91="Acumulado",Y91+AA91+AC91+AE91,V91="Capacidad",AC91,V91="Flujo",AE91,V91="Reducción",AC91,V91="Stock",AC91)</f>
        <v>0</v>
      </c>
      <c r="AI91" s="136" t="s">
        <v>209</v>
      </c>
    </row>
    <row r="92" spans="1:35" s="9" customFormat="1" ht="77.400000000000006" customHeight="1" x14ac:dyDescent="0.3">
      <c r="A92" s="138"/>
      <c r="B92" s="138"/>
      <c r="C92" s="138"/>
      <c r="D92" s="138"/>
      <c r="E92" s="138"/>
      <c r="F92" s="138"/>
      <c r="G92" s="138"/>
      <c r="H92" s="138"/>
      <c r="I92" s="138"/>
      <c r="J92" s="138"/>
      <c r="K92" s="138"/>
      <c r="L92" s="138"/>
      <c r="M92" s="138"/>
      <c r="N92" s="138"/>
      <c r="O92" s="138"/>
      <c r="P92" s="154"/>
      <c r="Q92" s="154"/>
      <c r="R92" s="138"/>
      <c r="S92" s="25" t="s">
        <v>295</v>
      </c>
      <c r="T92" s="13" t="s">
        <v>296</v>
      </c>
      <c r="U92" s="52" t="s">
        <v>45</v>
      </c>
      <c r="V92" s="13" t="s">
        <v>127</v>
      </c>
      <c r="W92" s="13">
        <v>0</v>
      </c>
      <c r="X92" s="13">
        <v>0</v>
      </c>
      <c r="Y92" s="13">
        <v>0</v>
      </c>
      <c r="Z92" s="13">
        <v>705</v>
      </c>
      <c r="AA92" s="13">
        <v>693</v>
      </c>
      <c r="AB92" s="13">
        <v>705</v>
      </c>
      <c r="AC92" s="13">
        <v>832</v>
      </c>
      <c r="AD92" s="15">
        <v>705</v>
      </c>
      <c r="AE92" s="16"/>
      <c r="AF92" s="16"/>
      <c r="AG92" s="13">
        <f>+_xlfn.IFS(V92="Acumulado",X92+Z92+AB92+AD92,V92="Capacidad",AD92,V92="Flujo",AD92,V92="Reducción",AD92,V92="Stock",AD92)</f>
        <v>705</v>
      </c>
      <c r="AH92" s="23">
        <f>+_xlfn.IFS(V92="Acumulado",Y92+AA92+AC92+AE92,V92="Capacidad",AC92,V92="Flujo",AE92,V92="Reducción",AC92,V92="Stock",AC92)</f>
        <v>0</v>
      </c>
      <c r="AI92" s="138"/>
    </row>
    <row r="93" spans="1:35" s="9" customFormat="1" ht="171.6" x14ac:dyDescent="0.3">
      <c r="A93" s="13" t="s">
        <v>34</v>
      </c>
      <c r="B93" s="13" t="s">
        <v>35</v>
      </c>
      <c r="C93" s="13" t="s">
        <v>297</v>
      </c>
      <c r="D93" s="13" t="s">
        <v>268</v>
      </c>
      <c r="E93" s="13" t="s">
        <v>298</v>
      </c>
      <c r="F93" s="13" t="s">
        <v>299</v>
      </c>
      <c r="G93" s="13" t="s">
        <v>300</v>
      </c>
      <c r="H93" s="13" t="s">
        <v>301</v>
      </c>
      <c r="I93" s="13" t="s">
        <v>108</v>
      </c>
      <c r="J93" s="49">
        <v>9448979509</v>
      </c>
      <c r="K93" s="49">
        <v>9448979509</v>
      </c>
      <c r="L93" s="49">
        <v>3165388235</v>
      </c>
      <c r="M93" s="49">
        <v>3165385678</v>
      </c>
      <c r="N93" s="49">
        <v>17320320711</v>
      </c>
      <c r="O93" s="49">
        <v>4117359858.3299999</v>
      </c>
      <c r="P93" s="50">
        <f>[2]f4!K37</f>
        <v>10020953992</v>
      </c>
      <c r="Q93" s="50">
        <f>[2]f4!N37</f>
        <v>6480769203.3400002</v>
      </c>
      <c r="R93" s="13" t="s">
        <v>302</v>
      </c>
      <c r="S93" s="13" t="s">
        <v>303</v>
      </c>
      <c r="T93" s="13" t="s">
        <v>304</v>
      </c>
      <c r="U93" s="26" t="s">
        <v>45</v>
      </c>
      <c r="V93" s="13" t="s">
        <v>46</v>
      </c>
      <c r="W93" s="23">
        <v>0</v>
      </c>
      <c r="X93" s="23">
        <v>6000</v>
      </c>
      <c r="Y93" s="23">
        <v>6744</v>
      </c>
      <c r="Z93" s="23">
        <v>7000</v>
      </c>
      <c r="AA93" s="23">
        <v>8871</v>
      </c>
      <c r="AB93" s="23">
        <v>8000</v>
      </c>
      <c r="AC93" s="23">
        <v>12257</v>
      </c>
      <c r="AD93" s="24">
        <v>9000</v>
      </c>
      <c r="AE93" s="70"/>
      <c r="AF93" s="16"/>
      <c r="AG93" s="23">
        <f t="shared" ref="AG93:AG100" si="7">+_xlfn.IFS(V93="Acumulado",X93+Z93+AB93+AD93,V93="Capacidad",AD93,V93="Flujo",AD93,V93="Reducción",AD93,V93="Stock",AD93)</f>
        <v>30000</v>
      </c>
      <c r="AH93" s="23">
        <f>+_xlfn.IFS(V93="Acumulado",Y93+AA93+AC93+AE93,V93="Capacidad",AC93,V93="Flujo",AC93,V93="Reducción",Y93,V93="Stock",AC93)</f>
        <v>27872</v>
      </c>
      <c r="AI93" s="13" t="s">
        <v>305</v>
      </c>
    </row>
    <row r="94" spans="1:35" s="9" customFormat="1" ht="249.6" x14ac:dyDescent="0.3">
      <c r="A94" s="13" t="s">
        <v>34</v>
      </c>
      <c r="B94" s="13" t="s">
        <v>35</v>
      </c>
      <c r="C94" s="13" t="s">
        <v>306</v>
      </c>
      <c r="D94" s="13" t="s">
        <v>268</v>
      </c>
      <c r="E94" s="13" t="s">
        <v>307</v>
      </c>
      <c r="F94" s="13" t="s">
        <v>308</v>
      </c>
      <c r="G94" s="13" t="s">
        <v>309</v>
      </c>
      <c r="H94" s="13"/>
      <c r="I94" s="13" t="s">
        <v>310</v>
      </c>
      <c r="J94" s="49">
        <v>34252422340</v>
      </c>
      <c r="K94" s="49">
        <v>16939368978</v>
      </c>
      <c r="L94" s="49">
        <v>25530347498</v>
      </c>
      <c r="M94" s="49">
        <v>14162357670</v>
      </c>
      <c r="N94" s="49">
        <v>28171312222</v>
      </c>
      <c r="O94" s="49">
        <v>26100656950.560001</v>
      </c>
      <c r="P94" s="50">
        <f>[2]f4!K38</f>
        <v>26030015170</v>
      </c>
      <c r="Q94" s="50">
        <f>[2]f4!N38</f>
        <v>9432740868</v>
      </c>
      <c r="R94" s="13" t="s">
        <v>311</v>
      </c>
      <c r="S94" s="13" t="s">
        <v>312</v>
      </c>
      <c r="T94" s="13" t="s">
        <v>313</v>
      </c>
      <c r="U94" s="52" t="s">
        <v>314</v>
      </c>
      <c r="V94" s="13" t="s">
        <v>100</v>
      </c>
      <c r="W94" s="13">
        <v>35</v>
      </c>
      <c r="X94" s="13">
        <v>37</v>
      </c>
      <c r="Y94" s="13">
        <v>36</v>
      </c>
      <c r="Z94" s="13">
        <v>35</v>
      </c>
      <c r="AA94" s="13">
        <v>36</v>
      </c>
      <c r="AB94" s="13">
        <v>35</v>
      </c>
      <c r="AC94" s="13">
        <v>36</v>
      </c>
      <c r="AD94" s="15">
        <v>47</v>
      </c>
      <c r="AE94" s="16"/>
      <c r="AF94" s="16"/>
      <c r="AG94" s="13">
        <f t="shared" si="7"/>
        <v>47</v>
      </c>
      <c r="AH94" s="13">
        <f>+_xlfn.IFS(V94="Acumulado",Y94+AA94+AC94+AE94,V94="Capacidad",AE94,V94="Flujo",AC94,V94="Reducción",Y94,V94="Stock",AC94)</f>
        <v>0</v>
      </c>
      <c r="AI94" s="13" t="s">
        <v>315</v>
      </c>
    </row>
    <row r="95" spans="1:35" s="9" customFormat="1" ht="120.75" customHeight="1" x14ac:dyDescent="0.3">
      <c r="A95" s="136" t="s">
        <v>34</v>
      </c>
      <c r="B95" s="136" t="s">
        <v>35</v>
      </c>
      <c r="C95" s="136" t="s">
        <v>65</v>
      </c>
      <c r="D95" s="136" t="s">
        <v>268</v>
      </c>
      <c r="E95" s="136" t="s">
        <v>316</v>
      </c>
      <c r="F95" s="136" t="s">
        <v>317</v>
      </c>
      <c r="G95" s="136" t="s">
        <v>318</v>
      </c>
      <c r="H95" s="136"/>
      <c r="I95" s="136" t="s">
        <v>310</v>
      </c>
      <c r="J95" s="140">
        <v>203776757187</v>
      </c>
      <c r="K95" s="140">
        <v>202990291893</v>
      </c>
      <c r="L95" s="140">
        <v>161379786861</v>
      </c>
      <c r="M95" s="140">
        <v>159013363046.01999</v>
      </c>
      <c r="N95" s="140">
        <v>214571753348</v>
      </c>
      <c r="O95" s="140">
        <v>67300126695.029999</v>
      </c>
      <c r="P95" s="145">
        <f>[2]f4!K39</f>
        <v>319725717035</v>
      </c>
      <c r="Q95" s="145">
        <f>[2]f4!N39</f>
        <v>127209638555.05</v>
      </c>
      <c r="R95" s="136" t="s">
        <v>319</v>
      </c>
      <c r="S95" s="13" t="s">
        <v>320</v>
      </c>
      <c r="T95" s="13" t="s">
        <v>321</v>
      </c>
      <c r="U95" s="21" t="s">
        <v>45</v>
      </c>
      <c r="V95" s="13" t="s">
        <v>46</v>
      </c>
      <c r="W95" s="23">
        <v>5638</v>
      </c>
      <c r="X95" s="23">
        <v>5638</v>
      </c>
      <c r="Y95" s="23">
        <v>5638</v>
      </c>
      <c r="Z95" s="23">
        <v>0</v>
      </c>
      <c r="AA95" s="23">
        <v>0</v>
      </c>
      <c r="AB95" s="23">
        <v>0</v>
      </c>
      <c r="AC95" s="13"/>
      <c r="AD95" s="24">
        <v>0</v>
      </c>
      <c r="AE95" s="70"/>
      <c r="AF95" s="16"/>
      <c r="AG95" s="23">
        <f t="shared" si="7"/>
        <v>5638</v>
      </c>
      <c r="AH95" s="23">
        <f>+_xlfn.IFS(V95="Acumulado",Y95+AA95+AC95+AE95,V95="Capacidad",AC95,V95="Flujo",AC95,V95="Reducción",Y95,V95="Stock",AC95)</f>
        <v>5638</v>
      </c>
      <c r="AI95" s="136" t="s">
        <v>315</v>
      </c>
    </row>
    <row r="96" spans="1:35" s="9" customFormat="1" ht="120.75" customHeight="1" x14ac:dyDescent="0.3">
      <c r="A96" s="138"/>
      <c r="B96" s="138"/>
      <c r="C96" s="138"/>
      <c r="D96" s="138"/>
      <c r="E96" s="138"/>
      <c r="F96" s="138"/>
      <c r="G96" s="138"/>
      <c r="H96" s="138"/>
      <c r="I96" s="138"/>
      <c r="J96" s="142"/>
      <c r="K96" s="142"/>
      <c r="L96" s="142"/>
      <c r="M96" s="142"/>
      <c r="N96" s="142"/>
      <c r="O96" s="142"/>
      <c r="P96" s="147"/>
      <c r="Q96" s="147"/>
      <c r="R96" s="138"/>
      <c r="S96" s="13" t="s">
        <v>322</v>
      </c>
      <c r="T96" s="13" t="s">
        <v>323</v>
      </c>
      <c r="U96" s="52" t="s">
        <v>45</v>
      </c>
      <c r="V96" s="13" t="s">
        <v>100</v>
      </c>
      <c r="W96" s="23">
        <v>0</v>
      </c>
      <c r="X96" s="23">
        <v>0</v>
      </c>
      <c r="Y96" s="23">
        <v>0</v>
      </c>
      <c r="Z96" s="23">
        <v>0</v>
      </c>
      <c r="AA96" s="23">
        <v>0</v>
      </c>
      <c r="AB96" s="23">
        <v>8787</v>
      </c>
      <c r="AC96" s="23">
        <v>2965</v>
      </c>
      <c r="AD96" s="24">
        <v>14745</v>
      </c>
      <c r="AE96" s="70"/>
      <c r="AF96" s="16"/>
      <c r="AG96" s="23">
        <f t="shared" si="7"/>
        <v>14745</v>
      </c>
      <c r="AH96" s="23">
        <f>+_xlfn.IFS(V96="Acumulado",Y96+AA96+AC96+AE96,V96="Capacidad",AE96,V96="Flujo",AC96,V96="Reducción",Y96,V96="Stock",AC96)</f>
        <v>0</v>
      </c>
      <c r="AI96" s="138"/>
    </row>
    <row r="97" spans="1:35" s="9" customFormat="1" ht="93.6" x14ac:dyDescent="0.3">
      <c r="A97" s="13" t="s">
        <v>34</v>
      </c>
      <c r="B97" s="13" t="s">
        <v>35</v>
      </c>
      <c r="C97" s="13" t="s">
        <v>65</v>
      </c>
      <c r="D97" s="13" t="s">
        <v>268</v>
      </c>
      <c r="E97" s="13" t="s">
        <v>324</v>
      </c>
      <c r="F97" s="13" t="s">
        <v>325</v>
      </c>
      <c r="G97" s="13" t="s">
        <v>326</v>
      </c>
      <c r="H97" s="13"/>
      <c r="I97" s="13" t="s">
        <v>310</v>
      </c>
      <c r="J97" s="49">
        <v>75173394309</v>
      </c>
      <c r="K97" s="49">
        <v>51534733268</v>
      </c>
      <c r="L97" s="49">
        <v>188904681909</v>
      </c>
      <c r="M97" s="49">
        <v>179583625332</v>
      </c>
      <c r="N97" s="49">
        <v>320773661106</v>
      </c>
      <c r="O97" s="49">
        <v>215898854860.39999</v>
      </c>
      <c r="P97" s="50">
        <f>[2]f4!K40</f>
        <v>212965115982</v>
      </c>
      <c r="Q97" s="50">
        <f>[2]f4!N40</f>
        <v>77537136039</v>
      </c>
      <c r="R97" s="13" t="s">
        <v>327</v>
      </c>
      <c r="S97" s="13" t="s">
        <v>328</v>
      </c>
      <c r="T97" s="13" t="s">
        <v>329</v>
      </c>
      <c r="U97" s="52" t="s">
        <v>330</v>
      </c>
      <c r="V97" s="13" t="s">
        <v>100</v>
      </c>
      <c r="W97" s="23">
        <v>5803</v>
      </c>
      <c r="X97" s="23">
        <v>0</v>
      </c>
      <c r="Y97" s="13">
        <v>0</v>
      </c>
      <c r="Z97" s="23">
        <v>200000</v>
      </c>
      <c r="AA97" s="23">
        <v>290048</v>
      </c>
      <c r="AB97" s="23">
        <v>342078</v>
      </c>
      <c r="AC97" s="23">
        <v>346742</v>
      </c>
      <c r="AD97" s="24">
        <v>500000</v>
      </c>
      <c r="AE97" s="70"/>
      <c r="AF97" s="16"/>
      <c r="AG97" s="23">
        <f t="shared" si="7"/>
        <v>500000</v>
      </c>
      <c r="AH97" s="23">
        <f>+_xlfn.IFS(V97="Acumulado",Y97+AA97+AC97+AE97,V97="Capacidad",AE97,V97="Flujo",AC97,V97="Reducción",Y97,V97="Stock",AC97)</f>
        <v>0</v>
      </c>
      <c r="AI97" s="13" t="s">
        <v>315</v>
      </c>
    </row>
    <row r="98" spans="1:35" s="94" customFormat="1" ht="46.95" customHeight="1" x14ac:dyDescent="0.3">
      <c r="A98" s="155" t="s">
        <v>34</v>
      </c>
      <c r="B98" s="155" t="s">
        <v>35</v>
      </c>
      <c r="C98" s="155" t="s">
        <v>331</v>
      </c>
      <c r="D98" s="155" t="s">
        <v>268</v>
      </c>
      <c r="E98" s="155" t="s">
        <v>298</v>
      </c>
      <c r="F98" s="155" t="s">
        <v>332</v>
      </c>
      <c r="G98" s="155" t="s">
        <v>333</v>
      </c>
      <c r="H98" s="38"/>
      <c r="I98" s="38" t="s">
        <v>334</v>
      </c>
      <c r="J98" s="81"/>
      <c r="K98" s="81"/>
      <c r="L98" s="81"/>
      <c r="M98" s="81"/>
      <c r="N98" s="81"/>
      <c r="O98" s="81"/>
      <c r="P98" s="82"/>
      <c r="Q98" s="82"/>
      <c r="R98" s="38"/>
      <c r="S98" s="87" t="s">
        <v>335</v>
      </c>
      <c r="T98" s="87" t="s">
        <v>336</v>
      </c>
      <c r="U98" s="100" t="s">
        <v>45</v>
      </c>
      <c r="V98" s="87" t="s">
        <v>46</v>
      </c>
      <c r="W98" s="87">
        <v>0</v>
      </c>
      <c r="X98" s="87">
        <v>0</v>
      </c>
      <c r="Y98" s="87">
        <v>0</v>
      </c>
      <c r="Z98" s="87">
        <v>0</v>
      </c>
      <c r="AA98" s="87">
        <v>0</v>
      </c>
      <c r="AB98" s="87">
        <v>1</v>
      </c>
      <c r="AC98" s="87">
        <v>1</v>
      </c>
      <c r="AD98" s="101"/>
      <c r="AE98" s="92"/>
      <c r="AF98" s="92"/>
      <c r="AG98" s="87">
        <v>1</v>
      </c>
      <c r="AH98" s="87">
        <v>1</v>
      </c>
      <c r="AI98" s="35" t="s">
        <v>243</v>
      </c>
    </row>
    <row r="99" spans="1:35" s="9" customFormat="1" ht="163.19999999999999" customHeight="1" x14ac:dyDescent="0.3">
      <c r="A99" s="169"/>
      <c r="B99" s="169"/>
      <c r="C99" s="169"/>
      <c r="D99" s="169"/>
      <c r="E99" s="169"/>
      <c r="F99" s="169"/>
      <c r="G99" s="169"/>
      <c r="H99" s="38"/>
      <c r="I99" s="38" t="s">
        <v>334</v>
      </c>
      <c r="J99" s="81"/>
      <c r="K99" s="81"/>
      <c r="L99" s="81"/>
      <c r="M99" s="81"/>
      <c r="N99" s="81"/>
      <c r="O99" s="81"/>
      <c r="P99" s="82"/>
      <c r="Q99" s="82"/>
      <c r="R99" s="38"/>
      <c r="S99" s="38" t="s">
        <v>337</v>
      </c>
      <c r="T99" s="38" t="s">
        <v>338</v>
      </c>
      <c r="U99" s="71" t="s">
        <v>45</v>
      </c>
      <c r="V99" s="38" t="s">
        <v>46</v>
      </c>
      <c r="W99" s="40">
        <v>0</v>
      </c>
      <c r="X99" s="40">
        <v>0</v>
      </c>
      <c r="Y99" s="38">
        <v>0</v>
      </c>
      <c r="Z99" s="40">
        <v>0</v>
      </c>
      <c r="AA99" s="40">
        <v>0</v>
      </c>
      <c r="AB99" s="40">
        <v>1</v>
      </c>
      <c r="AC99" s="40">
        <v>0</v>
      </c>
      <c r="AD99" s="42"/>
      <c r="AE99" s="102"/>
      <c r="AF99" s="44"/>
      <c r="AG99" s="40">
        <f t="shared" si="7"/>
        <v>1</v>
      </c>
      <c r="AH99" s="72">
        <f>+_xlfn.IFS(V99="Acumulado",Y99+AA99+AC99+AE99,V99="Capacidad",AC99,V99="Flujo",AC99,V99="Reducción",Y99,V99="Stock",AC99)</f>
        <v>0</v>
      </c>
      <c r="AI99" s="38" t="s">
        <v>243</v>
      </c>
    </row>
    <row r="100" spans="1:35" s="9" customFormat="1" ht="31.2" customHeight="1" x14ac:dyDescent="0.3">
      <c r="A100" s="13" t="s">
        <v>34</v>
      </c>
      <c r="B100" s="13" t="s">
        <v>35</v>
      </c>
      <c r="C100" s="13" t="s">
        <v>36</v>
      </c>
      <c r="D100" s="13" t="s">
        <v>268</v>
      </c>
      <c r="E100" s="13" t="s">
        <v>257</v>
      </c>
      <c r="F100" s="13" t="s">
        <v>339</v>
      </c>
      <c r="G100" s="13" t="s">
        <v>340</v>
      </c>
      <c r="H100" s="13"/>
      <c r="I100" s="13" t="s">
        <v>108</v>
      </c>
      <c r="J100" s="49">
        <v>4109988338</v>
      </c>
      <c r="K100" s="49">
        <v>4109988338</v>
      </c>
      <c r="L100" s="49">
        <v>5668600000</v>
      </c>
      <c r="M100" s="49">
        <v>5514673299</v>
      </c>
      <c r="N100" s="49"/>
      <c r="O100" s="49"/>
      <c r="P100" s="50"/>
      <c r="Q100" s="50"/>
      <c r="R100" s="13"/>
      <c r="S100" s="13" t="s">
        <v>341</v>
      </c>
      <c r="T100" s="22" t="s">
        <v>342</v>
      </c>
      <c r="U100" s="26" t="s">
        <v>45</v>
      </c>
      <c r="V100" s="13" t="s">
        <v>46</v>
      </c>
      <c r="W100" s="13">
        <v>17</v>
      </c>
      <c r="X100" s="13">
        <v>17</v>
      </c>
      <c r="Y100" s="13">
        <v>17</v>
      </c>
      <c r="Z100" s="13">
        <v>23</v>
      </c>
      <c r="AA100" s="13">
        <v>23</v>
      </c>
      <c r="AB100" s="13">
        <v>0</v>
      </c>
      <c r="AC100" s="13"/>
      <c r="AD100" s="15">
        <v>0</v>
      </c>
      <c r="AE100" s="16"/>
      <c r="AF100" s="103"/>
      <c r="AG100" s="23">
        <f t="shared" si="7"/>
        <v>40</v>
      </c>
      <c r="AH100" s="13">
        <f>+_xlfn.IFS(V100="Acumulado",Y100+AA100+AC100+AE100,V100="Capacidad",AC100,V100="Flujo",AC100,V100="Reducción",Y100,V100="Stock",AC100)</f>
        <v>40</v>
      </c>
      <c r="AI100" s="13" t="s">
        <v>64</v>
      </c>
    </row>
    <row r="101" spans="1:35" s="9" customFormat="1" ht="78" x14ac:dyDescent="0.3">
      <c r="A101" s="38" t="s">
        <v>34</v>
      </c>
      <c r="B101" s="38" t="s">
        <v>35</v>
      </c>
      <c r="C101" s="38" t="s">
        <v>36</v>
      </c>
      <c r="D101" s="38" t="s">
        <v>268</v>
      </c>
      <c r="E101" s="38" t="s">
        <v>257</v>
      </c>
      <c r="F101" s="38" t="s">
        <v>343</v>
      </c>
      <c r="G101" s="38" t="s">
        <v>344</v>
      </c>
      <c r="H101" s="38" t="s">
        <v>120</v>
      </c>
      <c r="I101" s="38" t="s">
        <v>121</v>
      </c>
      <c r="J101" s="81"/>
      <c r="K101" s="81"/>
      <c r="L101" s="81"/>
      <c r="M101" s="81"/>
      <c r="N101" s="81"/>
      <c r="O101" s="81"/>
      <c r="P101" s="82"/>
      <c r="Q101" s="82"/>
      <c r="R101" s="38"/>
      <c r="S101" s="38" t="s">
        <v>345</v>
      </c>
      <c r="T101" s="38" t="s">
        <v>346</v>
      </c>
      <c r="U101" s="65" t="s">
        <v>45</v>
      </c>
      <c r="V101" s="38" t="s">
        <v>127</v>
      </c>
      <c r="W101" s="56">
        <v>0</v>
      </c>
      <c r="X101" s="56">
        <v>1</v>
      </c>
      <c r="Y101" s="56">
        <v>1</v>
      </c>
      <c r="Z101" s="56">
        <v>0</v>
      </c>
      <c r="AA101" s="38"/>
      <c r="AB101" s="56">
        <v>0</v>
      </c>
      <c r="AC101" s="38"/>
      <c r="AD101" s="58"/>
      <c r="AE101" s="59"/>
      <c r="AF101" s="44"/>
      <c r="AG101" s="57">
        <f>+_xlfn.IFS(V101="Acumulado",X101+Z101+AB101+AD101,V101="Capacidad",X101,V101="Flujo",X101,V101="Reducción",X101,V101="Stock",X101)</f>
        <v>1</v>
      </c>
      <c r="AH101" s="57">
        <f>+_xlfn.IFS(V101="Acumulado",Y101+AA101+AC101+AE101,V101="Capacidad",AA101,V101="Flujo",Y101,V101="Reducción",Y101,V101="Stock",AA101)</f>
        <v>1</v>
      </c>
      <c r="AI101" s="38" t="s">
        <v>243</v>
      </c>
    </row>
    <row r="102" spans="1:35" s="9" customFormat="1" ht="87" customHeight="1" x14ac:dyDescent="0.3">
      <c r="A102" s="143" t="s">
        <v>34</v>
      </c>
      <c r="B102" s="143" t="s">
        <v>148</v>
      </c>
      <c r="C102" s="143" t="s">
        <v>347</v>
      </c>
      <c r="D102" s="143" t="s">
        <v>348</v>
      </c>
      <c r="E102" s="143" t="s">
        <v>349</v>
      </c>
      <c r="F102" s="143" t="s">
        <v>108</v>
      </c>
      <c r="G102" s="143" t="s">
        <v>350</v>
      </c>
      <c r="H102" s="143" t="s">
        <v>351</v>
      </c>
      <c r="I102" s="143" t="s">
        <v>108</v>
      </c>
      <c r="J102" s="144">
        <v>16314586842</v>
      </c>
      <c r="K102" s="144">
        <v>16273408091</v>
      </c>
      <c r="L102" s="144">
        <v>14894518658</v>
      </c>
      <c r="M102" s="144">
        <v>14894232525</v>
      </c>
      <c r="N102" s="144">
        <v>23707099289</v>
      </c>
      <c r="O102" s="144">
        <v>23103954080</v>
      </c>
      <c r="P102" s="149">
        <f>[2]f4!K42</f>
        <v>23668264742</v>
      </c>
      <c r="Q102" s="149">
        <f>[2]f4!N42</f>
        <v>16722094462</v>
      </c>
      <c r="R102" s="143" t="s">
        <v>352</v>
      </c>
      <c r="S102" s="13" t="s">
        <v>353</v>
      </c>
      <c r="T102" s="13" t="s">
        <v>354</v>
      </c>
      <c r="U102" s="26" t="s">
        <v>45</v>
      </c>
      <c r="V102" s="13" t="s">
        <v>46</v>
      </c>
      <c r="W102" s="23">
        <v>9674719</v>
      </c>
      <c r="X102" s="23">
        <v>800000</v>
      </c>
      <c r="Y102" s="23">
        <v>823654</v>
      </c>
      <c r="Z102" s="23">
        <v>1000000</v>
      </c>
      <c r="AA102" s="23">
        <v>1117890</v>
      </c>
      <c r="AB102" s="23">
        <v>1800000</v>
      </c>
      <c r="AC102" s="23">
        <v>2376146</v>
      </c>
      <c r="AD102" s="24">
        <v>1050000</v>
      </c>
      <c r="AE102" s="70"/>
      <c r="AF102" s="16"/>
      <c r="AG102" s="23">
        <f t="shared" ref="AG102:AG137" si="8">+_xlfn.IFS(V102="Acumulado",X102+Z102+AB102+AD102,V102="Capacidad",AD102,V102="Flujo",AD102,V102="Reducción",AD102,V102="Stock",AD102)</f>
        <v>4650000</v>
      </c>
      <c r="AH102" s="23">
        <f>+_xlfn.IFS(V102="Acumulado",Y102+AA102+AC102+AE102,V102="Capacidad",AC102,V102="Flujo",AC102,V102="Reducción",Y102,V102="Stock",AC102)</f>
        <v>4317690</v>
      </c>
      <c r="AI102" s="143" t="s">
        <v>305</v>
      </c>
    </row>
    <row r="103" spans="1:35" s="9" customFormat="1" ht="87" customHeight="1" x14ac:dyDescent="0.3">
      <c r="A103" s="143"/>
      <c r="B103" s="143"/>
      <c r="C103" s="143"/>
      <c r="D103" s="143"/>
      <c r="E103" s="143"/>
      <c r="F103" s="143"/>
      <c r="G103" s="143"/>
      <c r="H103" s="143"/>
      <c r="I103" s="143"/>
      <c r="J103" s="144"/>
      <c r="K103" s="144"/>
      <c r="L103" s="144"/>
      <c r="M103" s="144"/>
      <c r="N103" s="144"/>
      <c r="O103" s="144"/>
      <c r="P103" s="149"/>
      <c r="Q103" s="149"/>
      <c r="R103" s="143"/>
      <c r="S103" s="13" t="s">
        <v>355</v>
      </c>
      <c r="T103" s="13" t="s">
        <v>356</v>
      </c>
      <c r="U103" s="26" t="s">
        <v>45</v>
      </c>
      <c r="V103" s="13" t="s">
        <v>46</v>
      </c>
      <c r="W103" s="23">
        <v>0</v>
      </c>
      <c r="X103" s="23">
        <v>90000</v>
      </c>
      <c r="Y103" s="23">
        <v>106650</v>
      </c>
      <c r="Z103" s="23">
        <v>120000</v>
      </c>
      <c r="AA103" s="23">
        <v>157310</v>
      </c>
      <c r="AB103" s="23">
        <v>140000</v>
      </c>
      <c r="AC103" s="23">
        <v>177799</v>
      </c>
      <c r="AD103" s="24">
        <v>150000</v>
      </c>
      <c r="AE103" s="70"/>
      <c r="AF103" s="16"/>
      <c r="AG103" s="23">
        <f t="shared" si="8"/>
        <v>500000</v>
      </c>
      <c r="AH103" s="23">
        <f>+_xlfn.IFS(V103="Acumulado",Y103+AA103+AC103+AE103,V103="Capacidad",AC103,V103="Flujo",AC103,V103="Reducción",Y103,V103="Stock",AC103)</f>
        <v>441759</v>
      </c>
      <c r="AI103" s="143"/>
    </row>
    <row r="104" spans="1:35" s="9" customFormat="1" ht="87" customHeight="1" x14ac:dyDescent="0.3">
      <c r="A104" s="143"/>
      <c r="B104" s="143"/>
      <c r="C104" s="143"/>
      <c r="D104" s="143"/>
      <c r="E104" s="143"/>
      <c r="F104" s="143"/>
      <c r="G104" s="143"/>
      <c r="H104" s="143"/>
      <c r="I104" s="143"/>
      <c r="J104" s="144"/>
      <c r="K104" s="144"/>
      <c r="L104" s="144"/>
      <c r="M104" s="144"/>
      <c r="N104" s="144"/>
      <c r="O104" s="144"/>
      <c r="P104" s="149"/>
      <c r="Q104" s="149"/>
      <c r="R104" s="143"/>
      <c r="S104" s="13" t="s">
        <v>357</v>
      </c>
      <c r="T104" s="13" t="s">
        <v>358</v>
      </c>
      <c r="U104" s="26" t="s">
        <v>45</v>
      </c>
      <c r="V104" s="13" t="s">
        <v>46</v>
      </c>
      <c r="W104" s="23">
        <v>0</v>
      </c>
      <c r="X104" s="23">
        <v>1500</v>
      </c>
      <c r="Y104" s="13">
        <v>1500</v>
      </c>
      <c r="Z104" s="23">
        <v>1500</v>
      </c>
      <c r="AA104" s="13">
        <v>12106</v>
      </c>
      <c r="AB104" s="23">
        <v>40000</v>
      </c>
      <c r="AC104" s="23">
        <v>50685</v>
      </c>
      <c r="AD104" s="24">
        <v>1500</v>
      </c>
      <c r="AE104" s="70"/>
      <c r="AF104" s="16"/>
      <c r="AG104" s="23">
        <f t="shared" si="8"/>
        <v>44500</v>
      </c>
      <c r="AH104" s="23">
        <f>+_xlfn.IFS(V104="Acumulado",Y104+AA104+AC104+AE104,V104="Capacidad",AC104,V104="Flujo",AC104,V104="Reducción",Y104,V104="Stock",AC104)</f>
        <v>64291</v>
      </c>
      <c r="AI104" s="143"/>
    </row>
    <row r="105" spans="1:35" s="9" customFormat="1" ht="87" customHeight="1" x14ac:dyDescent="0.3">
      <c r="A105" s="143"/>
      <c r="B105" s="143"/>
      <c r="C105" s="143"/>
      <c r="D105" s="143"/>
      <c r="E105" s="143"/>
      <c r="F105" s="143"/>
      <c r="G105" s="143"/>
      <c r="H105" s="143"/>
      <c r="I105" s="143"/>
      <c r="J105" s="144"/>
      <c r="K105" s="144"/>
      <c r="L105" s="144"/>
      <c r="M105" s="144"/>
      <c r="N105" s="144"/>
      <c r="O105" s="144"/>
      <c r="P105" s="149"/>
      <c r="Q105" s="149"/>
      <c r="R105" s="143"/>
      <c r="S105" s="13" t="s">
        <v>359</v>
      </c>
      <c r="T105" s="13" t="s">
        <v>360</v>
      </c>
      <c r="U105" s="52" t="s">
        <v>45</v>
      </c>
      <c r="V105" s="13" t="s">
        <v>100</v>
      </c>
      <c r="W105" s="23">
        <v>122278</v>
      </c>
      <c r="X105" s="23">
        <v>150000</v>
      </c>
      <c r="Y105" s="23">
        <v>122278</v>
      </c>
      <c r="Z105" s="23">
        <v>200000</v>
      </c>
      <c r="AA105" s="23">
        <v>209173</v>
      </c>
      <c r="AB105" s="23">
        <v>250000</v>
      </c>
      <c r="AC105" s="23">
        <v>209173</v>
      </c>
      <c r="AD105" s="24">
        <v>360000</v>
      </c>
      <c r="AE105" s="70"/>
      <c r="AF105" s="16"/>
      <c r="AG105" s="23">
        <f t="shared" si="8"/>
        <v>360000</v>
      </c>
      <c r="AH105" s="23">
        <f>+_xlfn.IFS(V105="Acumulado",Y105+AA105+AC105+AE105,V105="Capacidad",AE105,V105="Flujo",AC105,V105="Reducción",Y105,V105="Stock",AC105)</f>
        <v>0</v>
      </c>
      <c r="AI105" s="143"/>
    </row>
    <row r="106" spans="1:35" s="9" customFormat="1" ht="63" customHeight="1" x14ac:dyDescent="0.3">
      <c r="A106" s="136" t="s">
        <v>34</v>
      </c>
      <c r="B106" s="136" t="s">
        <v>35</v>
      </c>
      <c r="C106" s="136" t="s">
        <v>36</v>
      </c>
      <c r="D106" s="136" t="s">
        <v>348</v>
      </c>
      <c r="E106" s="136" t="s">
        <v>361</v>
      </c>
      <c r="F106" s="136" t="s">
        <v>362</v>
      </c>
      <c r="G106" s="136" t="s">
        <v>363</v>
      </c>
      <c r="H106" s="136" t="s">
        <v>364</v>
      </c>
      <c r="I106" s="136" t="s">
        <v>108</v>
      </c>
      <c r="J106" s="140">
        <v>3968615597</v>
      </c>
      <c r="K106" s="140">
        <v>3968615597</v>
      </c>
      <c r="L106" s="140">
        <v>5500000000</v>
      </c>
      <c r="M106" s="140">
        <v>5500000000</v>
      </c>
      <c r="N106" s="140"/>
      <c r="O106" s="140"/>
      <c r="P106" s="145"/>
      <c r="Q106" s="145"/>
      <c r="R106" s="136"/>
      <c r="S106" s="13" t="s">
        <v>365</v>
      </c>
      <c r="T106" s="13" t="s">
        <v>366</v>
      </c>
      <c r="U106" s="21" t="s">
        <v>45</v>
      </c>
      <c r="V106" s="13" t="s">
        <v>46</v>
      </c>
      <c r="W106" s="13">
        <v>5</v>
      </c>
      <c r="X106" s="13">
        <v>6</v>
      </c>
      <c r="Y106" s="13">
        <v>5</v>
      </c>
      <c r="Z106" s="13">
        <v>7</v>
      </c>
      <c r="AA106" s="13">
        <v>7</v>
      </c>
      <c r="AB106" s="13">
        <v>0</v>
      </c>
      <c r="AC106" s="13"/>
      <c r="AD106" s="15">
        <v>0</v>
      </c>
      <c r="AE106" s="16"/>
      <c r="AF106" s="16"/>
      <c r="AG106" s="23">
        <f t="shared" si="8"/>
        <v>13</v>
      </c>
      <c r="AH106" s="13">
        <f t="shared" ref="AH106:AH117" si="9">+_xlfn.IFS(V106="Acumulado",Y106+AA106+AC106+AE106,V106="Capacidad",AC106,V106="Flujo",AC106,V106="Reducción",Y106,V106="Stock",AC106)</f>
        <v>12</v>
      </c>
      <c r="AI106" s="136" t="s">
        <v>64</v>
      </c>
    </row>
    <row r="107" spans="1:35" s="9" customFormat="1" ht="31.2" x14ac:dyDescent="0.3">
      <c r="A107" s="138"/>
      <c r="B107" s="138"/>
      <c r="C107" s="138"/>
      <c r="D107" s="138"/>
      <c r="E107" s="138"/>
      <c r="F107" s="138"/>
      <c r="G107" s="138"/>
      <c r="H107" s="138"/>
      <c r="I107" s="138"/>
      <c r="J107" s="142"/>
      <c r="K107" s="142"/>
      <c r="L107" s="142"/>
      <c r="M107" s="142"/>
      <c r="N107" s="142"/>
      <c r="O107" s="142"/>
      <c r="P107" s="147"/>
      <c r="Q107" s="147"/>
      <c r="R107" s="138"/>
      <c r="S107" s="13" t="s">
        <v>367</v>
      </c>
      <c r="T107" s="13" t="s">
        <v>367</v>
      </c>
      <c r="U107" s="26" t="s">
        <v>45</v>
      </c>
      <c r="V107" s="13" t="s">
        <v>46</v>
      </c>
      <c r="W107" s="13">
        <v>0</v>
      </c>
      <c r="X107" s="23">
        <v>2866</v>
      </c>
      <c r="Y107" s="23">
        <v>2866</v>
      </c>
      <c r="Z107" s="23">
        <v>3702</v>
      </c>
      <c r="AA107" s="23">
        <v>3905</v>
      </c>
      <c r="AB107" s="23">
        <v>3712</v>
      </c>
      <c r="AC107" s="23">
        <v>5390</v>
      </c>
      <c r="AD107" s="24">
        <v>1720</v>
      </c>
      <c r="AE107" s="43"/>
      <c r="AF107" s="16"/>
      <c r="AG107" s="23">
        <f t="shared" si="8"/>
        <v>12000</v>
      </c>
      <c r="AH107" s="23">
        <f t="shared" si="9"/>
        <v>12161</v>
      </c>
      <c r="AI107" s="138"/>
    </row>
    <row r="108" spans="1:35" s="9" customFormat="1" ht="57.75" customHeight="1" x14ac:dyDescent="0.3">
      <c r="A108" s="45" t="s">
        <v>34</v>
      </c>
      <c r="B108" s="45" t="s">
        <v>35</v>
      </c>
      <c r="C108" s="45" t="s">
        <v>36</v>
      </c>
      <c r="D108" s="45" t="s">
        <v>348</v>
      </c>
      <c r="E108" s="45" t="s">
        <v>361</v>
      </c>
      <c r="F108" s="45" t="s">
        <v>368</v>
      </c>
      <c r="G108" s="45" t="s">
        <v>369</v>
      </c>
      <c r="H108" s="45"/>
      <c r="I108" s="45"/>
      <c r="J108" s="46"/>
      <c r="K108" s="46"/>
      <c r="L108" s="46"/>
      <c r="M108" s="46"/>
      <c r="N108" s="46"/>
      <c r="O108" s="46"/>
      <c r="P108" s="47"/>
      <c r="Q108" s="47"/>
      <c r="R108" s="45"/>
      <c r="S108" s="38" t="s">
        <v>370</v>
      </c>
      <c r="T108" s="38" t="s">
        <v>371</v>
      </c>
      <c r="U108" s="48" t="s">
        <v>45</v>
      </c>
      <c r="V108" s="38" t="s">
        <v>46</v>
      </c>
      <c r="W108" s="38">
        <v>0</v>
      </c>
      <c r="X108" s="40">
        <v>0</v>
      </c>
      <c r="Y108" s="38">
        <v>0</v>
      </c>
      <c r="Z108" s="40">
        <v>22</v>
      </c>
      <c r="AA108" s="40">
        <v>22</v>
      </c>
      <c r="AB108" s="40">
        <v>22</v>
      </c>
      <c r="AC108" s="40">
        <v>22</v>
      </c>
      <c r="AD108" s="42">
        <v>32</v>
      </c>
      <c r="AE108" s="43"/>
      <c r="AF108" s="44"/>
      <c r="AG108" s="40">
        <f t="shared" si="8"/>
        <v>76</v>
      </c>
      <c r="AH108" s="40">
        <f t="shared" si="9"/>
        <v>44</v>
      </c>
      <c r="AI108" s="45" t="s">
        <v>262</v>
      </c>
    </row>
    <row r="109" spans="1:35" s="9" customFormat="1" ht="86.25" customHeight="1" x14ac:dyDescent="0.3">
      <c r="A109" s="13" t="s">
        <v>34</v>
      </c>
      <c r="B109" s="13" t="s">
        <v>35</v>
      </c>
      <c r="C109" s="13" t="s">
        <v>36</v>
      </c>
      <c r="D109" s="13" t="s">
        <v>348</v>
      </c>
      <c r="E109" s="13" t="s">
        <v>361</v>
      </c>
      <c r="F109" s="13" t="s">
        <v>372</v>
      </c>
      <c r="G109" s="13" t="s">
        <v>373</v>
      </c>
      <c r="H109" s="13" t="s">
        <v>374</v>
      </c>
      <c r="I109" s="13" t="s">
        <v>108</v>
      </c>
      <c r="J109" s="49">
        <v>4418740110</v>
      </c>
      <c r="K109" s="49">
        <v>4418740110</v>
      </c>
      <c r="L109" s="49">
        <v>7000000000</v>
      </c>
      <c r="M109" s="49">
        <v>7000000000</v>
      </c>
      <c r="N109" s="49"/>
      <c r="O109" s="49"/>
      <c r="P109" s="50"/>
      <c r="Q109" s="50"/>
      <c r="R109" s="13"/>
      <c r="S109" s="13" t="s">
        <v>375</v>
      </c>
      <c r="T109" s="13" t="s">
        <v>376</v>
      </c>
      <c r="U109" s="26" t="s">
        <v>45</v>
      </c>
      <c r="V109" s="13" t="s">
        <v>46</v>
      </c>
      <c r="W109" s="23">
        <v>60000</v>
      </c>
      <c r="X109" s="23">
        <v>100000</v>
      </c>
      <c r="Y109" s="23">
        <v>112626</v>
      </c>
      <c r="Z109" s="23">
        <v>100000</v>
      </c>
      <c r="AA109" s="23">
        <v>102620</v>
      </c>
      <c r="AB109" s="13">
        <v>0</v>
      </c>
      <c r="AC109" s="13"/>
      <c r="AD109" s="15">
        <v>0</v>
      </c>
      <c r="AE109" s="16"/>
      <c r="AF109" s="16"/>
      <c r="AG109" s="23">
        <f t="shared" si="8"/>
        <v>200000</v>
      </c>
      <c r="AH109" s="23">
        <f t="shared" si="9"/>
        <v>215246</v>
      </c>
      <c r="AI109" s="13" t="s">
        <v>64</v>
      </c>
    </row>
    <row r="110" spans="1:35" s="9" customFormat="1" ht="31.5" customHeight="1" x14ac:dyDescent="0.3">
      <c r="A110" s="155" t="s">
        <v>34</v>
      </c>
      <c r="B110" s="155" t="s">
        <v>117</v>
      </c>
      <c r="C110" s="155" t="s">
        <v>377</v>
      </c>
      <c r="D110" s="155" t="s">
        <v>348</v>
      </c>
      <c r="E110" s="155" t="s">
        <v>378</v>
      </c>
      <c r="F110" s="155" t="s">
        <v>379</v>
      </c>
      <c r="G110" s="155" t="s">
        <v>380</v>
      </c>
      <c r="H110" s="155" t="s">
        <v>120</v>
      </c>
      <c r="I110" s="155" t="s">
        <v>121</v>
      </c>
      <c r="J110" s="155"/>
      <c r="K110" s="155"/>
      <c r="L110" s="155"/>
      <c r="M110" s="155"/>
      <c r="N110" s="155"/>
      <c r="O110" s="155"/>
      <c r="P110" s="166"/>
      <c r="Q110" s="166"/>
      <c r="R110" s="155"/>
      <c r="S110" s="38" t="s">
        <v>381</v>
      </c>
      <c r="T110" s="38" t="s">
        <v>382</v>
      </c>
      <c r="U110" s="55" t="s">
        <v>45</v>
      </c>
      <c r="V110" s="38" t="s">
        <v>46</v>
      </c>
      <c r="W110" s="38">
        <v>0</v>
      </c>
      <c r="X110" s="38">
        <v>1</v>
      </c>
      <c r="Y110" s="38">
        <v>1</v>
      </c>
      <c r="Z110" s="38">
        <v>0</v>
      </c>
      <c r="AA110" s="38"/>
      <c r="AB110" s="38">
        <v>0</v>
      </c>
      <c r="AC110" s="38"/>
      <c r="AD110" s="61">
        <v>0</v>
      </c>
      <c r="AE110" s="44"/>
      <c r="AF110" s="44"/>
      <c r="AG110" s="38">
        <f t="shared" si="8"/>
        <v>1</v>
      </c>
      <c r="AH110" s="38">
        <f t="shared" si="9"/>
        <v>1</v>
      </c>
      <c r="AI110" s="155" t="s">
        <v>169</v>
      </c>
    </row>
    <row r="111" spans="1:35" s="9" customFormat="1" ht="116.25" customHeight="1" x14ac:dyDescent="0.3">
      <c r="A111" s="156"/>
      <c r="B111" s="156"/>
      <c r="C111" s="156"/>
      <c r="D111" s="156"/>
      <c r="E111" s="156"/>
      <c r="F111" s="156"/>
      <c r="G111" s="156"/>
      <c r="H111" s="156"/>
      <c r="I111" s="156"/>
      <c r="J111" s="156"/>
      <c r="K111" s="156"/>
      <c r="L111" s="156"/>
      <c r="M111" s="156"/>
      <c r="N111" s="156"/>
      <c r="O111" s="156"/>
      <c r="P111" s="162"/>
      <c r="Q111" s="162"/>
      <c r="R111" s="156"/>
      <c r="S111" s="38" t="s">
        <v>383</v>
      </c>
      <c r="T111" s="38" t="s">
        <v>384</v>
      </c>
      <c r="U111" s="55" t="s">
        <v>45</v>
      </c>
      <c r="V111" s="38" t="s">
        <v>46</v>
      </c>
      <c r="W111" s="38">
        <v>0</v>
      </c>
      <c r="X111" s="38">
        <v>0</v>
      </c>
      <c r="Y111" s="38">
        <v>0</v>
      </c>
      <c r="Z111" s="38">
        <v>20</v>
      </c>
      <c r="AA111" s="38">
        <v>20</v>
      </c>
      <c r="AB111" s="38">
        <v>20</v>
      </c>
      <c r="AC111" s="38">
        <v>36</v>
      </c>
      <c r="AD111" s="61">
        <v>20</v>
      </c>
      <c r="AE111" s="44"/>
      <c r="AF111" s="44"/>
      <c r="AG111" s="38">
        <f t="shared" si="8"/>
        <v>60</v>
      </c>
      <c r="AH111" s="38">
        <f t="shared" si="9"/>
        <v>56</v>
      </c>
      <c r="AI111" s="156"/>
    </row>
    <row r="112" spans="1:35" s="9" customFormat="1" ht="116.25" customHeight="1" x14ac:dyDescent="0.3">
      <c r="A112" s="168"/>
      <c r="B112" s="168"/>
      <c r="C112" s="168"/>
      <c r="D112" s="168"/>
      <c r="E112" s="168"/>
      <c r="F112" s="168"/>
      <c r="G112" s="168"/>
      <c r="H112" s="168"/>
      <c r="I112" s="168"/>
      <c r="J112" s="168"/>
      <c r="K112" s="168"/>
      <c r="L112" s="168"/>
      <c r="M112" s="168"/>
      <c r="N112" s="168"/>
      <c r="O112" s="168"/>
      <c r="P112" s="167"/>
      <c r="Q112" s="167"/>
      <c r="R112" s="168"/>
      <c r="S112" s="38" t="s">
        <v>385</v>
      </c>
      <c r="T112" s="38" t="s">
        <v>386</v>
      </c>
      <c r="U112" s="48" t="s">
        <v>45</v>
      </c>
      <c r="V112" s="38" t="s">
        <v>46</v>
      </c>
      <c r="W112" s="38">
        <v>0</v>
      </c>
      <c r="X112" s="38">
        <v>0</v>
      </c>
      <c r="Y112" s="38">
        <v>0</v>
      </c>
      <c r="Z112" s="38">
        <v>1</v>
      </c>
      <c r="AA112" s="38">
        <v>1</v>
      </c>
      <c r="AB112" s="38">
        <v>1</v>
      </c>
      <c r="AC112" s="38">
        <v>1</v>
      </c>
      <c r="AD112" s="61">
        <v>2</v>
      </c>
      <c r="AE112" s="44"/>
      <c r="AF112" s="44"/>
      <c r="AG112" s="38">
        <f t="shared" si="8"/>
        <v>4</v>
      </c>
      <c r="AH112" s="38">
        <f t="shared" si="9"/>
        <v>2</v>
      </c>
      <c r="AI112" s="168"/>
    </row>
    <row r="113" spans="1:35" s="9" customFormat="1" ht="113.25" customHeight="1" x14ac:dyDescent="0.3">
      <c r="A113" s="35" t="s">
        <v>34</v>
      </c>
      <c r="B113" s="35" t="s">
        <v>117</v>
      </c>
      <c r="C113" s="35" t="s">
        <v>387</v>
      </c>
      <c r="D113" s="35" t="s">
        <v>348</v>
      </c>
      <c r="E113" s="35" t="s">
        <v>38</v>
      </c>
      <c r="F113" s="45" t="s">
        <v>388</v>
      </c>
      <c r="G113" s="45" t="s">
        <v>389</v>
      </c>
      <c r="H113" s="45" t="s">
        <v>120</v>
      </c>
      <c r="I113" s="45" t="s">
        <v>121</v>
      </c>
      <c r="J113" s="45"/>
      <c r="K113" s="45"/>
      <c r="L113" s="45"/>
      <c r="M113" s="45"/>
      <c r="N113" s="45"/>
      <c r="O113" s="45"/>
      <c r="P113" s="64"/>
      <c r="Q113" s="64"/>
      <c r="R113" s="45"/>
      <c r="S113" s="38" t="s">
        <v>240</v>
      </c>
      <c r="T113" s="38" t="s">
        <v>241</v>
      </c>
      <c r="U113" s="48" t="s">
        <v>45</v>
      </c>
      <c r="V113" s="38" t="s">
        <v>46</v>
      </c>
      <c r="W113" s="56">
        <v>0</v>
      </c>
      <c r="X113" s="56">
        <v>0</v>
      </c>
      <c r="Y113" s="38"/>
      <c r="Z113" s="56">
        <v>0.3</v>
      </c>
      <c r="AA113" s="56">
        <v>0.3</v>
      </c>
      <c r="AB113" s="56">
        <v>0.7</v>
      </c>
      <c r="AC113" s="56">
        <v>0.7</v>
      </c>
      <c r="AD113" s="58"/>
      <c r="AE113" s="59"/>
      <c r="AF113" s="44"/>
      <c r="AG113" s="57">
        <f t="shared" si="8"/>
        <v>1</v>
      </c>
      <c r="AH113" s="57">
        <f t="shared" si="9"/>
        <v>1</v>
      </c>
      <c r="AI113" s="45" t="s">
        <v>243</v>
      </c>
    </row>
    <row r="114" spans="1:35" s="9" customFormat="1" ht="78" x14ac:dyDescent="0.3">
      <c r="A114" s="35" t="s">
        <v>34</v>
      </c>
      <c r="B114" s="35" t="s">
        <v>117</v>
      </c>
      <c r="C114" s="35" t="s">
        <v>36</v>
      </c>
      <c r="D114" s="35" t="s">
        <v>348</v>
      </c>
      <c r="E114" s="35" t="s">
        <v>38</v>
      </c>
      <c r="F114" s="45" t="s">
        <v>390</v>
      </c>
      <c r="G114" s="45" t="s">
        <v>391</v>
      </c>
      <c r="H114" s="45" t="s">
        <v>120</v>
      </c>
      <c r="I114" s="45" t="s">
        <v>121</v>
      </c>
      <c r="J114" s="45"/>
      <c r="K114" s="45"/>
      <c r="L114" s="45"/>
      <c r="M114" s="45"/>
      <c r="N114" s="45"/>
      <c r="O114" s="45"/>
      <c r="P114" s="64"/>
      <c r="Q114" s="64"/>
      <c r="R114" s="45"/>
      <c r="S114" s="38" t="s">
        <v>240</v>
      </c>
      <c r="T114" s="38" t="s">
        <v>241</v>
      </c>
      <c r="U114" s="48" t="s">
        <v>45</v>
      </c>
      <c r="V114" s="38" t="s">
        <v>46</v>
      </c>
      <c r="W114" s="56">
        <v>0</v>
      </c>
      <c r="X114" s="56">
        <v>0</v>
      </c>
      <c r="Y114" s="38"/>
      <c r="Z114" s="56">
        <v>0.8</v>
      </c>
      <c r="AA114" s="56">
        <v>0.7</v>
      </c>
      <c r="AB114" s="56">
        <v>0.2</v>
      </c>
      <c r="AC114" s="56">
        <v>0.3</v>
      </c>
      <c r="AD114" s="58"/>
      <c r="AE114" s="59"/>
      <c r="AF114" s="44"/>
      <c r="AG114" s="57">
        <f t="shared" si="8"/>
        <v>1</v>
      </c>
      <c r="AH114" s="57">
        <f t="shared" si="9"/>
        <v>1</v>
      </c>
      <c r="AI114" s="45" t="s">
        <v>243</v>
      </c>
    </row>
    <row r="115" spans="1:35" s="9" customFormat="1" ht="116.25" customHeight="1" x14ac:dyDescent="0.3">
      <c r="A115" s="35" t="s">
        <v>34</v>
      </c>
      <c r="B115" s="35" t="s">
        <v>117</v>
      </c>
      <c r="C115" s="35" t="s">
        <v>377</v>
      </c>
      <c r="D115" s="35" t="s">
        <v>348</v>
      </c>
      <c r="E115" s="35" t="s">
        <v>38</v>
      </c>
      <c r="F115" s="45" t="s">
        <v>392</v>
      </c>
      <c r="G115" s="45" t="s">
        <v>393</v>
      </c>
      <c r="H115" s="45" t="s">
        <v>120</v>
      </c>
      <c r="I115" s="45" t="s">
        <v>121</v>
      </c>
      <c r="J115" s="45"/>
      <c r="K115" s="45"/>
      <c r="L115" s="45"/>
      <c r="M115" s="45"/>
      <c r="N115" s="45"/>
      <c r="O115" s="45"/>
      <c r="P115" s="64"/>
      <c r="Q115" s="64"/>
      <c r="R115" s="45"/>
      <c r="S115" s="38" t="s">
        <v>394</v>
      </c>
      <c r="T115" s="38" t="s">
        <v>395</v>
      </c>
      <c r="U115" s="48" t="s">
        <v>45</v>
      </c>
      <c r="V115" s="38" t="s">
        <v>46</v>
      </c>
      <c r="W115" s="38">
        <v>0</v>
      </c>
      <c r="X115" s="38">
        <v>0</v>
      </c>
      <c r="Y115" s="38"/>
      <c r="Z115" s="38">
        <v>6</v>
      </c>
      <c r="AA115" s="38">
        <v>6</v>
      </c>
      <c r="AB115" s="38">
        <v>0</v>
      </c>
      <c r="AC115" s="38"/>
      <c r="AD115" s="61"/>
      <c r="AE115" s="44"/>
      <c r="AF115" s="44"/>
      <c r="AG115" s="104">
        <f t="shared" si="8"/>
        <v>6</v>
      </c>
      <c r="AH115" s="104">
        <f t="shared" si="9"/>
        <v>6</v>
      </c>
      <c r="AI115" s="45" t="s">
        <v>243</v>
      </c>
    </row>
    <row r="116" spans="1:35" s="9" customFormat="1" ht="30.9" customHeight="1" x14ac:dyDescent="0.3">
      <c r="A116" s="143" t="s">
        <v>34</v>
      </c>
      <c r="B116" s="143" t="s">
        <v>117</v>
      </c>
      <c r="C116" s="143" t="s">
        <v>396</v>
      </c>
      <c r="D116" s="143" t="s">
        <v>397</v>
      </c>
      <c r="E116" s="143" t="s">
        <v>398</v>
      </c>
      <c r="F116" s="143" t="s">
        <v>399</v>
      </c>
      <c r="G116" s="143" t="s">
        <v>400</v>
      </c>
      <c r="H116" s="143" t="s">
        <v>401</v>
      </c>
      <c r="I116" s="143" t="s">
        <v>402</v>
      </c>
      <c r="J116" s="144">
        <v>55408992633</v>
      </c>
      <c r="K116" s="144">
        <v>51409660114</v>
      </c>
      <c r="L116" s="144">
        <v>54483964422</v>
      </c>
      <c r="M116" s="144">
        <v>53831958811.919998</v>
      </c>
      <c r="N116" s="144">
        <v>76051109695</v>
      </c>
      <c r="O116" s="144">
        <v>57445030860.699997</v>
      </c>
      <c r="P116" s="149">
        <f>[2]f4!K46</f>
        <v>71547750586</v>
      </c>
      <c r="Q116" s="149">
        <f>[2]f4!N46</f>
        <v>45268715712.419998</v>
      </c>
      <c r="R116" s="143" t="s">
        <v>403</v>
      </c>
      <c r="S116" s="13" t="s">
        <v>404</v>
      </c>
      <c r="T116" s="13" t="s">
        <v>405</v>
      </c>
      <c r="U116" s="26" t="s">
        <v>45</v>
      </c>
      <c r="V116" s="13" t="s">
        <v>46</v>
      </c>
      <c r="W116" s="23">
        <v>0</v>
      </c>
      <c r="X116" s="23">
        <v>500000</v>
      </c>
      <c r="Y116" s="23">
        <v>0</v>
      </c>
      <c r="Z116" s="23">
        <v>1000000</v>
      </c>
      <c r="AA116" s="13">
        <v>0</v>
      </c>
      <c r="AB116" s="23">
        <v>1000000</v>
      </c>
      <c r="AC116" s="23">
        <v>177299</v>
      </c>
      <c r="AD116" s="24">
        <v>1000000</v>
      </c>
      <c r="AE116" s="70"/>
      <c r="AF116" s="30"/>
      <c r="AG116" s="23">
        <f t="shared" si="8"/>
        <v>3500000</v>
      </c>
      <c r="AH116" s="23">
        <f t="shared" si="9"/>
        <v>177299</v>
      </c>
      <c r="AI116" s="143" t="s">
        <v>406</v>
      </c>
    </row>
    <row r="117" spans="1:35" s="9" customFormat="1" ht="28.5" customHeight="1" x14ac:dyDescent="0.3">
      <c r="A117" s="143"/>
      <c r="B117" s="143"/>
      <c r="C117" s="143"/>
      <c r="D117" s="143"/>
      <c r="E117" s="143"/>
      <c r="F117" s="143"/>
      <c r="G117" s="143"/>
      <c r="H117" s="143"/>
      <c r="I117" s="143"/>
      <c r="J117" s="144"/>
      <c r="K117" s="144"/>
      <c r="L117" s="144"/>
      <c r="M117" s="144"/>
      <c r="N117" s="144"/>
      <c r="O117" s="144"/>
      <c r="P117" s="149"/>
      <c r="Q117" s="149"/>
      <c r="R117" s="143"/>
      <c r="S117" s="13" t="s">
        <v>407</v>
      </c>
      <c r="T117" s="13" t="s">
        <v>408</v>
      </c>
      <c r="U117" s="26" t="s">
        <v>45</v>
      </c>
      <c r="V117" s="13" t="s">
        <v>46</v>
      </c>
      <c r="W117" s="13">
        <v>0</v>
      </c>
      <c r="X117" s="13">
        <v>7</v>
      </c>
      <c r="Y117" s="13">
        <v>2</v>
      </c>
      <c r="Z117" s="13">
        <v>10</v>
      </c>
      <c r="AA117" s="13">
        <v>6</v>
      </c>
      <c r="AB117" s="13">
        <v>10</v>
      </c>
      <c r="AC117" s="13">
        <v>35</v>
      </c>
      <c r="AD117" s="15">
        <v>7</v>
      </c>
      <c r="AE117" s="16"/>
      <c r="AF117" s="30"/>
      <c r="AG117" s="13">
        <f t="shared" si="8"/>
        <v>34</v>
      </c>
      <c r="AH117" s="13">
        <f t="shared" si="9"/>
        <v>43</v>
      </c>
      <c r="AI117" s="143"/>
    </row>
    <row r="118" spans="1:35" s="9" customFormat="1" ht="72" customHeight="1" x14ac:dyDescent="0.3">
      <c r="A118" s="143"/>
      <c r="B118" s="143"/>
      <c r="C118" s="143"/>
      <c r="D118" s="143"/>
      <c r="E118" s="143"/>
      <c r="F118" s="143"/>
      <c r="G118" s="143"/>
      <c r="H118" s="143"/>
      <c r="I118" s="143"/>
      <c r="J118" s="144"/>
      <c r="K118" s="144"/>
      <c r="L118" s="144"/>
      <c r="M118" s="144"/>
      <c r="N118" s="144"/>
      <c r="O118" s="144"/>
      <c r="P118" s="149"/>
      <c r="Q118" s="149"/>
      <c r="R118" s="143"/>
      <c r="S118" s="13" t="s">
        <v>409</v>
      </c>
      <c r="T118" s="13" t="s">
        <v>410</v>
      </c>
      <c r="U118" s="52" t="s">
        <v>45</v>
      </c>
      <c r="V118" s="13" t="s">
        <v>100</v>
      </c>
      <c r="W118" s="27">
        <v>0.18</v>
      </c>
      <c r="X118" s="27">
        <v>0.21</v>
      </c>
      <c r="Y118" s="27">
        <v>0.22720000000000001</v>
      </c>
      <c r="Z118" s="27">
        <v>0.24</v>
      </c>
      <c r="AA118" s="27">
        <v>0.24</v>
      </c>
      <c r="AB118" s="27">
        <v>0.27</v>
      </c>
      <c r="AC118" s="31">
        <v>0.28000000000000003</v>
      </c>
      <c r="AD118" s="28">
        <v>0.3</v>
      </c>
      <c r="AE118" s="75"/>
      <c r="AF118" s="30"/>
      <c r="AG118" s="31">
        <f t="shared" si="8"/>
        <v>0.3</v>
      </c>
      <c r="AH118" s="31">
        <f>+_xlfn.IFS(V118="Acumulado",Y118+AA118+AC118+AE118,V118="Capacidad",AE118,V118="Flujo",AC118,V118="Reducción",Y118,V118="Stock",AC118)</f>
        <v>0</v>
      </c>
      <c r="AI118" s="143"/>
    </row>
    <row r="119" spans="1:35" s="9" customFormat="1" ht="52.95" customHeight="1" x14ac:dyDescent="0.3">
      <c r="A119" s="143"/>
      <c r="B119" s="143"/>
      <c r="C119" s="143"/>
      <c r="D119" s="143"/>
      <c r="E119" s="143"/>
      <c r="F119" s="143"/>
      <c r="G119" s="143"/>
      <c r="H119" s="143"/>
      <c r="I119" s="143"/>
      <c r="J119" s="144"/>
      <c r="K119" s="144"/>
      <c r="L119" s="144"/>
      <c r="M119" s="144"/>
      <c r="N119" s="144"/>
      <c r="O119" s="144"/>
      <c r="P119" s="149"/>
      <c r="Q119" s="149"/>
      <c r="R119" s="143"/>
      <c r="S119" s="13" t="s">
        <v>411</v>
      </c>
      <c r="T119" s="13" t="s">
        <v>412</v>
      </c>
      <c r="U119" s="52" t="s">
        <v>45</v>
      </c>
      <c r="V119" s="13" t="s">
        <v>100</v>
      </c>
      <c r="W119" s="27">
        <v>0.11</v>
      </c>
      <c r="X119" s="27">
        <v>0.25</v>
      </c>
      <c r="Y119" s="27">
        <v>0.33</v>
      </c>
      <c r="Z119" s="27">
        <v>0.5</v>
      </c>
      <c r="AA119" s="98">
        <v>0.34833430742255989</v>
      </c>
      <c r="AB119" s="27">
        <v>0.75</v>
      </c>
      <c r="AC119" s="105">
        <v>0.54700000000000004</v>
      </c>
      <c r="AD119" s="28">
        <v>0.9</v>
      </c>
      <c r="AE119" s="75"/>
      <c r="AF119" s="30"/>
      <c r="AG119" s="31">
        <f t="shared" si="8"/>
        <v>0.9</v>
      </c>
      <c r="AH119" s="31">
        <f>+_xlfn.IFS(V119="Acumulado",Y119+AA119+AC119+AE119,V119="Capacidad",AE119,V119="Flujo",AC119,V119="Reducción",Y119,V119="Stock",AC119)</f>
        <v>0</v>
      </c>
      <c r="AI119" s="143"/>
    </row>
    <row r="120" spans="1:35" s="9" customFormat="1" ht="41.4" customHeight="1" x14ac:dyDescent="0.3">
      <c r="A120" s="143"/>
      <c r="B120" s="143"/>
      <c r="C120" s="143"/>
      <c r="D120" s="143"/>
      <c r="E120" s="143"/>
      <c r="F120" s="143"/>
      <c r="G120" s="143"/>
      <c r="H120" s="143"/>
      <c r="I120" s="143"/>
      <c r="J120" s="144"/>
      <c r="K120" s="144"/>
      <c r="L120" s="144"/>
      <c r="M120" s="144"/>
      <c r="N120" s="144"/>
      <c r="O120" s="144"/>
      <c r="P120" s="149"/>
      <c r="Q120" s="149"/>
      <c r="R120" s="143"/>
      <c r="S120" s="13" t="s">
        <v>413</v>
      </c>
      <c r="T120" s="13" t="s">
        <v>414</v>
      </c>
      <c r="U120" s="26" t="s">
        <v>45</v>
      </c>
      <c r="V120" s="13" t="s">
        <v>46</v>
      </c>
      <c r="W120" s="13">
        <v>20</v>
      </c>
      <c r="X120" s="13">
        <v>1</v>
      </c>
      <c r="Y120" s="13">
        <v>3</v>
      </c>
      <c r="Z120" s="13">
        <v>2</v>
      </c>
      <c r="AA120" s="13">
        <v>6</v>
      </c>
      <c r="AB120" s="13">
        <v>2</v>
      </c>
      <c r="AC120" s="13">
        <v>4</v>
      </c>
      <c r="AD120" s="15">
        <v>1</v>
      </c>
      <c r="AE120" s="16"/>
      <c r="AF120" s="30"/>
      <c r="AG120" s="13">
        <f t="shared" si="8"/>
        <v>6</v>
      </c>
      <c r="AH120" s="13">
        <f>+_xlfn.IFS(V120="Acumulado",Y120+AA120+AC120+AE120,V120="Capacidad",AC120,V120="Flujo",AC120,V120="Reducción",Y120,V120="Stock",AC120)</f>
        <v>13</v>
      </c>
      <c r="AI120" s="143"/>
    </row>
    <row r="121" spans="1:35" s="9" customFormat="1" ht="48.6" customHeight="1" x14ac:dyDescent="0.3">
      <c r="A121" s="143"/>
      <c r="B121" s="143"/>
      <c r="C121" s="143"/>
      <c r="D121" s="143"/>
      <c r="E121" s="143"/>
      <c r="F121" s="143"/>
      <c r="G121" s="143"/>
      <c r="H121" s="143"/>
      <c r="I121" s="143"/>
      <c r="J121" s="144"/>
      <c r="K121" s="144"/>
      <c r="L121" s="144"/>
      <c r="M121" s="144"/>
      <c r="N121" s="144"/>
      <c r="O121" s="144"/>
      <c r="P121" s="149"/>
      <c r="Q121" s="149"/>
      <c r="R121" s="143"/>
      <c r="S121" s="13" t="s">
        <v>415</v>
      </c>
      <c r="T121" s="13" t="s">
        <v>416</v>
      </c>
      <c r="U121" s="52" t="s">
        <v>45</v>
      </c>
      <c r="V121" s="13" t="s">
        <v>100</v>
      </c>
      <c r="W121" s="27">
        <v>0.09</v>
      </c>
      <c r="X121" s="27">
        <v>0.15</v>
      </c>
      <c r="Y121" s="27">
        <v>0.15</v>
      </c>
      <c r="Z121" s="27">
        <v>0.25</v>
      </c>
      <c r="AA121" s="27">
        <v>0.25</v>
      </c>
      <c r="AB121" s="27">
        <v>0.36</v>
      </c>
      <c r="AC121" s="31">
        <v>0.36</v>
      </c>
      <c r="AD121" s="28">
        <v>0.5</v>
      </c>
      <c r="AE121" s="75"/>
      <c r="AF121" s="30"/>
      <c r="AG121" s="31">
        <f t="shared" si="8"/>
        <v>0.5</v>
      </c>
      <c r="AH121" s="31">
        <f>+_xlfn.IFS(V121="Acumulado",Y121+AA121+AC121+AE121,V121="Capacidad",AE121,V121="Flujo",AC121,V121="Reducción",Y121,V121="Stock",AC121)</f>
        <v>0</v>
      </c>
      <c r="AI121" s="143"/>
    </row>
    <row r="122" spans="1:35" s="9" customFormat="1" ht="48.6" customHeight="1" x14ac:dyDescent="0.3">
      <c r="A122" s="143"/>
      <c r="B122" s="143"/>
      <c r="C122" s="143"/>
      <c r="D122" s="143"/>
      <c r="E122" s="143"/>
      <c r="F122" s="143"/>
      <c r="G122" s="143"/>
      <c r="H122" s="143"/>
      <c r="I122" s="143"/>
      <c r="J122" s="144"/>
      <c r="K122" s="144"/>
      <c r="L122" s="144"/>
      <c r="M122" s="144"/>
      <c r="N122" s="144"/>
      <c r="O122" s="144"/>
      <c r="P122" s="149"/>
      <c r="Q122" s="149"/>
      <c r="R122" s="143"/>
      <c r="S122" s="13" t="s">
        <v>417</v>
      </c>
      <c r="T122" s="13" t="s">
        <v>418</v>
      </c>
      <c r="U122" s="52" t="s">
        <v>45</v>
      </c>
      <c r="V122" s="13" t="s">
        <v>100</v>
      </c>
      <c r="W122" s="27">
        <v>0.01</v>
      </c>
      <c r="X122" s="27">
        <v>0.11</v>
      </c>
      <c r="Y122" s="27">
        <v>0.11</v>
      </c>
      <c r="Z122" s="27">
        <v>0.25</v>
      </c>
      <c r="AA122" s="106">
        <v>0.25650000000000001</v>
      </c>
      <c r="AB122" s="27">
        <v>0.41</v>
      </c>
      <c r="AC122" s="31">
        <v>0.41</v>
      </c>
      <c r="AD122" s="28">
        <v>0.6</v>
      </c>
      <c r="AE122" s="75"/>
      <c r="AF122" s="30"/>
      <c r="AG122" s="31">
        <f t="shared" si="8"/>
        <v>0.6</v>
      </c>
      <c r="AH122" s="31">
        <f>+_xlfn.IFS(V122="Acumulado",Y122+AA122+AC122+AE122,V122="Capacidad",AE122,V122="Flujo",AC122,V122="Reducción",Y122,V122="Stock",AC122)</f>
        <v>0</v>
      </c>
      <c r="AI122" s="143"/>
    </row>
    <row r="123" spans="1:35" s="9" customFormat="1" ht="35.4" customHeight="1" x14ac:dyDescent="0.3">
      <c r="A123" s="143"/>
      <c r="B123" s="143"/>
      <c r="C123" s="143"/>
      <c r="D123" s="143"/>
      <c r="E123" s="143"/>
      <c r="F123" s="143"/>
      <c r="G123" s="143"/>
      <c r="H123" s="143"/>
      <c r="I123" s="143"/>
      <c r="J123" s="144"/>
      <c r="K123" s="144"/>
      <c r="L123" s="144"/>
      <c r="M123" s="144"/>
      <c r="N123" s="144"/>
      <c r="O123" s="144"/>
      <c r="P123" s="149"/>
      <c r="Q123" s="149"/>
      <c r="R123" s="143"/>
      <c r="S123" s="13" t="s">
        <v>419</v>
      </c>
      <c r="T123" s="13" t="s">
        <v>420</v>
      </c>
      <c r="U123" s="26" t="s">
        <v>45</v>
      </c>
      <c r="V123" s="13" t="s">
        <v>46</v>
      </c>
      <c r="W123" s="13">
        <v>0</v>
      </c>
      <c r="X123" s="13">
        <v>10</v>
      </c>
      <c r="Y123" s="13">
        <v>22</v>
      </c>
      <c r="Z123" s="13">
        <v>50</v>
      </c>
      <c r="AA123" s="13">
        <v>55</v>
      </c>
      <c r="AB123" s="13">
        <v>70</v>
      </c>
      <c r="AC123" s="13">
        <v>90</v>
      </c>
      <c r="AD123" s="15">
        <v>70</v>
      </c>
      <c r="AE123" s="16"/>
      <c r="AF123" s="30"/>
      <c r="AG123" s="13">
        <f t="shared" si="8"/>
        <v>200</v>
      </c>
      <c r="AH123" s="13">
        <f>+_xlfn.IFS(V123="Acumulado",Y123+AA123+AC123+AE123,V123="Capacidad",AC123,V123="Flujo",AC123,V123="Reducción",Y123,V123="Stock",AC123)</f>
        <v>167</v>
      </c>
      <c r="AI123" s="143"/>
    </row>
    <row r="124" spans="1:35" s="9" customFormat="1" ht="35.4" customHeight="1" x14ac:dyDescent="0.3">
      <c r="A124" s="143"/>
      <c r="B124" s="143"/>
      <c r="C124" s="143"/>
      <c r="D124" s="143"/>
      <c r="E124" s="143"/>
      <c r="F124" s="143"/>
      <c r="G124" s="143"/>
      <c r="H124" s="143"/>
      <c r="I124" s="143"/>
      <c r="J124" s="144"/>
      <c r="K124" s="144"/>
      <c r="L124" s="144"/>
      <c r="M124" s="144"/>
      <c r="N124" s="144"/>
      <c r="O124" s="144"/>
      <c r="P124" s="149"/>
      <c r="Q124" s="149"/>
      <c r="R124" s="143"/>
      <c r="S124" s="13" t="s">
        <v>421</v>
      </c>
      <c r="T124" s="13" t="s">
        <v>422</v>
      </c>
      <c r="U124" s="52" t="s">
        <v>45</v>
      </c>
      <c r="V124" s="13" t="s">
        <v>100</v>
      </c>
      <c r="W124" s="27">
        <v>0</v>
      </c>
      <c r="X124" s="27">
        <v>0.25</v>
      </c>
      <c r="Y124" s="27">
        <v>0.41</v>
      </c>
      <c r="Z124" s="27">
        <v>0.5</v>
      </c>
      <c r="AA124" s="27">
        <v>0.76039999999999996</v>
      </c>
      <c r="AB124" s="27">
        <v>0.75</v>
      </c>
      <c r="AC124" s="31">
        <v>0.78039999999999998</v>
      </c>
      <c r="AD124" s="28">
        <v>1</v>
      </c>
      <c r="AE124" s="75"/>
      <c r="AF124" s="30"/>
      <c r="AG124" s="31">
        <f t="shared" si="8"/>
        <v>1</v>
      </c>
      <c r="AH124" s="31">
        <f>+_xlfn.IFS(V124="Acumulado",Y124+AA124+AC124+AE124,V124="Capacidad",AE124,V124="Flujo",AC124,V124="Reducción",Y124,V124="Stock",AC124)</f>
        <v>0</v>
      </c>
      <c r="AI124" s="143"/>
    </row>
    <row r="125" spans="1:35" s="9" customFormat="1" ht="35.4" customHeight="1" x14ac:dyDescent="0.3">
      <c r="A125" s="143"/>
      <c r="B125" s="143"/>
      <c r="C125" s="143"/>
      <c r="D125" s="143"/>
      <c r="E125" s="143"/>
      <c r="F125" s="143"/>
      <c r="G125" s="143"/>
      <c r="H125" s="143"/>
      <c r="I125" s="143"/>
      <c r="J125" s="144"/>
      <c r="K125" s="144"/>
      <c r="L125" s="144"/>
      <c r="M125" s="144"/>
      <c r="N125" s="144"/>
      <c r="O125" s="144"/>
      <c r="P125" s="149"/>
      <c r="Q125" s="149"/>
      <c r="R125" s="143"/>
      <c r="S125" s="13" t="s">
        <v>421</v>
      </c>
      <c r="T125" s="13" t="s">
        <v>423</v>
      </c>
      <c r="U125" s="52" t="s">
        <v>45</v>
      </c>
      <c r="V125" s="13" t="s">
        <v>100</v>
      </c>
      <c r="W125" s="27">
        <v>0</v>
      </c>
      <c r="X125" s="27">
        <v>0.15</v>
      </c>
      <c r="Y125" s="27">
        <v>0.26</v>
      </c>
      <c r="Z125" s="27">
        <v>0.35</v>
      </c>
      <c r="AA125" s="98">
        <v>0.99739999999999995</v>
      </c>
      <c r="AB125" s="27">
        <v>0.55000000000000004</v>
      </c>
      <c r="AC125" s="98">
        <v>0.99739999999999995</v>
      </c>
      <c r="AD125" s="28">
        <v>0.75</v>
      </c>
      <c r="AE125" s="75"/>
      <c r="AF125" s="30"/>
      <c r="AG125" s="31">
        <f t="shared" si="8"/>
        <v>0.75</v>
      </c>
      <c r="AH125" s="105">
        <f>+_xlfn.IFS(V125="Acumulado",Y125+AA125+AC125+AE125,V125="Capacidad",AE125,V125="Flujo",AC125,V125="Reducción",Y125,V125="Stock",AC125)</f>
        <v>0</v>
      </c>
      <c r="AI125" s="143"/>
    </row>
    <row r="126" spans="1:35" s="9" customFormat="1" ht="35.4" customHeight="1" x14ac:dyDescent="0.3">
      <c r="A126" s="143"/>
      <c r="B126" s="143"/>
      <c r="C126" s="143"/>
      <c r="D126" s="143"/>
      <c r="E126" s="143"/>
      <c r="F126" s="143"/>
      <c r="G126" s="143"/>
      <c r="H126" s="143"/>
      <c r="I126" s="143"/>
      <c r="J126" s="144"/>
      <c r="K126" s="144"/>
      <c r="L126" s="144"/>
      <c r="M126" s="144"/>
      <c r="N126" s="144"/>
      <c r="O126" s="144"/>
      <c r="P126" s="149"/>
      <c r="Q126" s="149"/>
      <c r="R126" s="143"/>
      <c r="S126" s="13" t="s">
        <v>424</v>
      </c>
      <c r="T126" s="13" t="s">
        <v>425</v>
      </c>
      <c r="U126" s="26" t="s">
        <v>45</v>
      </c>
      <c r="V126" s="13" t="s">
        <v>46</v>
      </c>
      <c r="W126" s="13">
        <v>0</v>
      </c>
      <c r="X126" s="13">
        <v>0</v>
      </c>
      <c r="Y126" s="13">
        <v>0</v>
      </c>
      <c r="Z126" s="13">
        <v>0</v>
      </c>
      <c r="AA126" s="13">
        <v>0</v>
      </c>
      <c r="AB126" s="13">
        <v>200</v>
      </c>
      <c r="AC126" s="13">
        <v>4</v>
      </c>
      <c r="AD126" s="15">
        <v>100</v>
      </c>
      <c r="AE126" s="16"/>
      <c r="AF126" s="30"/>
      <c r="AG126" s="23">
        <f t="shared" si="8"/>
        <v>300</v>
      </c>
      <c r="AH126" s="13">
        <f>+_xlfn.IFS(V126="Acumulado",Y126+AA126+AC126+AE126,V126="Capacidad",AC126,V126="Flujo",AC126,V126="Reducción",Y126,V126="Stock",AC126)</f>
        <v>4</v>
      </c>
      <c r="AI126" s="143"/>
    </row>
    <row r="127" spans="1:35" s="9" customFormat="1" ht="35.4" customHeight="1" x14ac:dyDescent="0.3">
      <c r="A127" s="143"/>
      <c r="B127" s="143"/>
      <c r="C127" s="143"/>
      <c r="D127" s="143"/>
      <c r="E127" s="143"/>
      <c r="F127" s="143"/>
      <c r="G127" s="143"/>
      <c r="H127" s="143"/>
      <c r="I127" s="143"/>
      <c r="J127" s="144"/>
      <c r="K127" s="144"/>
      <c r="L127" s="144"/>
      <c r="M127" s="144"/>
      <c r="N127" s="144"/>
      <c r="O127" s="144"/>
      <c r="P127" s="149"/>
      <c r="Q127" s="149"/>
      <c r="R127" s="143"/>
      <c r="S127" s="13" t="s">
        <v>426</v>
      </c>
      <c r="T127" s="13" t="s">
        <v>427</v>
      </c>
      <c r="U127" s="52" t="s">
        <v>428</v>
      </c>
      <c r="V127" s="13" t="s">
        <v>100</v>
      </c>
      <c r="W127" s="23">
        <v>3276</v>
      </c>
      <c r="X127" s="13">
        <v>0</v>
      </c>
      <c r="Y127" s="13">
        <v>0</v>
      </c>
      <c r="Z127" s="13">
        <v>0</v>
      </c>
      <c r="AA127" s="13">
        <v>0</v>
      </c>
      <c r="AB127" s="23">
        <v>3440</v>
      </c>
      <c r="AC127" s="23">
        <v>5137</v>
      </c>
      <c r="AD127" s="24">
        <v>3612</v>
      </c>
      <c r="AE127" s="70"/>
      <c r="AF127" s="107"/>
      <c r="AG127" s="23">
        <f t="shared" si="8"/>
        <v>3612</v>
      </c>
      <c r="AH127" s="23">
        <f>+_xlfn.IFS(V127="Acumulado",Y127+AA127+AC127+AE127,V127="Capacidad",AE127,V127="Flujo",AC127,V127="Reducción",Y127,V127="Stock",AC127)</f>
        <v>0</v>
      </c>
      <c r="AI127" s="143"/>
    </row>
    <row r="128" spans="1:35" s="9" customFormat="1" ht="35.4" customHeight="1" x14ac:dyDescent="0.3">
      <c r="A128" s="143"/>
      <c r="B128" s="143"/>
      <c r="C128" s="143"/>
      <c r="D128" s="143"/>
      <c r="E128" s="143"/>
      <c r="F128" s="143"/>
      <c r="G128" s="143"/>
      <c r="H128" s="143"/>
      <c r="I128" s="143"/>
      <c r="J128" s="144"/>
      <c r="K128" s="144"/>
      <c r="L128" s="144"/>
      <c r="M128" s="144"/>
      <c r="N128" s="144"/>
      <c r="O128" s="144"/>
      <c r="P128" s="149"/>
      <c r="Q128" s="149"/>
      <c r="R128" s="143"/>
      <c r="S128" s="13" t="s">
        <v>429</v>
      </c>
      <c r="T128" s="13" t="s">
        <v>430</v>
      </c>
      <c r="U128" s="26" t="s">
        <v>45</v>
      </c>
      <c r="V128" s="13" t="s">
        <v>46</v>
      </c>
      <c r="W128" s="13">
        <v>0</v>
      </c>
      <c r="X128" s="13">
        <v>0</v>
      </c>
      <c r="Y128" s="13">
        <v>0</v>
      </c>
      <c r="Z128" s="13">
        <v>0</v>
      </c>
      <c r="AA128" s="13">
        <v>0</v>
      </c>
      <c r="AB128" s="13">
        <v>1</v>
      </c>
      <c r="AC128" s="13">
        <v>2</v>
      </c>
      <c r="AD128" s="15">
        <v>2</v>
      </c>
      <c r="AE128" s="16"/>
      <c r="AF128" s="30"/>
      <c r="AG128" s="23">
        <f t="shared" si="8"/>
        <v>3</v>
      </c>
      <c r="AH128" s="13">
        <f>+_xlfn.IFS(V128="Acumulado",Y128+AA128+AC128+AE128,V128="Capacidad",AC128,V128="Flujo",AC128,V128="Reducción",Y128,V128="Stock",AC128)</f>
        <v>2</v>
      </c>
      <c r="AI128" s="143"/>
    </row>
    <row r="129" spans="1:35" s="9" customFormat="1" ht="45.75" customHeight="1" x14ac:dyDescent="0.3">
      <c r="A129" s="143"/>
      <c r="B129" s="143"/>
      <c r="C129" s="143"/>
      <c r="D129" s="143"/>
      <c r="E129" s="143"/>
      <c r="F129" s="143"/>
      <c r="G129" s="143"/>
      <c r="H129" s="143"/>
      <c r="I129" s="143"/>
      <c r="J129" s="144"/>
      <c r="K129" s="144"/>
      <c r="L129" s="144"/>
      <c r="M129" s="144"/>
      <c r="N129" s="144"/>
      <c r="O129" s="144"/>
      <c r="P129" s="149"/>
      <c r="Q129" s="149"/>
      <c r="R129" s="143"/>
      <c r="S129" s="13" t="s">
        <v>431</v>
      </c>
      <c r="T129" s="13" t="s">
        <v>432</v>
      </c>
      <c r="U129" s="26" t="s">
        <v>45</v>
      </c>
      <c r="V129" s="13" t="s">
        <v>46</v>
      </c>
      <c r="W129" s="27">
        <v>0</v>
      </c>
      <c r="X129" s="27">
        <v>0</v>
      </c>
      <c r="Y129" s="27">
        <v>0</v>
      </c>
      <c r="Z129" s="27">
        <v>0</v>
      </c>
      <c r="AA129" s="27">
        <v>0</v>
      </c>
      <c r="AB129" s="27">
        <v>1</v>
      </c>
      <c r="AC129" s="31">
        <v>1</v>
      </c>
      <c r="AD129" s="28">
        <v>0</v>
      </c>
      <c r="AE129" s="75"/>
      <c r="AF129" s="16"/>
      <c r="AG129" s="31">
        <f t="shared" si="8"/>
        <v>1</v>
      </c>
      <c r="AH129" s="31">
        <f>+_xlfn.IFS(V129="Acumulado",Y129+AA129+AC129+AE129,V129="Capacidad",AC129,V129="Flujo",AC129,V129="Reducción",Y129,V129="Stock",AC129)</f>
        <v>1</v>
      </c>
      <c r="AI129" s="143"/>
    </row>
    <row r="130" spans="1:35" s="9" customFormat="1" ht="75" customHeight="1" x14ac:dyDescent="0.3">
      <c r="A130" s="143" t="s">
        <v>34</v>
      </c>
      <c r="B130" s="143" t="s">
        <v>117</v>
      </c>
      <c r="C130" s="143" t="s">
        <v>433</v>
      </c>
      <c r="D130" s="143" t="s">
        <v>397</v>
      </c>
      <c r="E130" s="143" t="s">
        <v>434</v>
      </c>
      <c r="F130" s="165" t="s">
        <v>435</v>
      </c>
      <c r="G130" s="143" t="s">
        <v>436</v>
      </c>
      <c r="H130" s="143" t="s">
        <v>107</v>
      </c>
      <c r="I130" s="143" t="s">
        <v>437</v>
      </c>
      <c r="J130" s="144">
        <v>24192834492</v>
      </c>
      <c r="K130" s="144">
        <v>23083055940</v>
      </c>
      <c r="L130" s="144">
        <v>8695584867</v>
      </c>
      <c r="M130" s="144">
        <v>8694651532.9899998</v>
      </c>
      <c r="N130" s="144">
        <v>37103405751</v>
      </c>
      <c r="O130" s="144">
        <v>36658271213.279999</v>
      </c>
      <c r="P130" s="149">
        <f>[2]f4!K47</f>
        <v>29996438068</v>
      </c>
      <c r="Q130" s="149">
        <f>[2]f4!N47</f>
        <v>26486846242</v>
      </c>
      <c r="R130" s="143" t="s">
        <v>438</v>
      </c>
      <c r="S130" s="13" t="s">
        <v>439</v>
      </c>
      <c r="T130" s="13" t="s">
        <v>440</v>
      </c>
      <c r="U130" s="26" t="s">
        <v>45</v>
      </c>
      <c r="V130" s="13" t="s">
        <v>46</v>
      </c>
      <c r="W130" s="23">
        <v>0</v>
      </c>
      <c r="X130" s="23">
        <v>10000</v>
      </c>
      <c r="Y130" s="23">
        <v>12055</v>
      </c>
      <c r="Z130" s="23">
        <v>15000</v>
      </c>
      <c r="AA130" s="23">
        <v>29120</v>
      </c>
      <c r="AB130" s="23">
        <v>15000</v>
      </c>
      <c r="AC130" s="23">
        <v>15052</v>
      </c>
      <c r="AD130" s="24">
        <v>10000</v>
      </c>
      <c r="AE130" s="70"/>
      <c r="AF130" s="16"/>
      <c r="AG130" s="23">
        <f t="shared" si="8"/>
        <v>50000</v>
      </c>
      <c r="AH130" s="23">
        <f>+_xlfn.IFS(V130="Acumulado",Y130+AA130+AC130+AE130,V130="Capacidad",AC130,V130="Flujo",AC130,V130="Reducción",Y130,V130="Stock",AC130)</f>
        <v>56227</v>
      </c>
      <c r="AI130" s="143" t="s">
        <v>441</v>
      </c>
    </row>
    <row r="131" spans="1:35" s="9" customFormat="1" ht="82.5" customHeight="1" x14ac:dyDescent="0.3">
      <c r="A131" s="143"/>
      <c r="B131" s="143"/>
      <c r="C131" s="143"/>
      <c r="D131" s="143"/>
      <c r="E131" s="143"/>
      <c r="F131" s="165"/>
      <c r="G131" s="143"/>
      <c r="H131" s="143"/>
      <c r="I131" s="143"/>
      <c r="J131" s="144"/>
      <c r="K131" s="144"/>
      <c r="L131" s="144"/>
      <c r="M131" s="144"/>
      <c r="N131" s="144"/>
      <c r="O131" s="144"/>
      <c r="P131" s="149"/>
      <c r="Q131" s="149"/>
      <c r="R131" s="143"/>
      <c r="S131" s="13" t="s">
        <v>442</v>
      </c>
      <c r="T131" s="13" t="s">
        <v>443</v>
      </c>
      <c r="U131" s="26" t="s">
        <v>45</v>
      </c>
      <c r="V131" s="13" t="s">
        <v>46</v>
      </c>
      <c r="W131" s="23">
        <v>0</v>
      </c>
      <c r="X131" s="23">
        <v>3000</v>
      </c>
      <c r="Y131" s="23">
        <v>4186</v>
      </c>
      <c r="Z131" s="23">
        <v>3500</v>
      </c>
      <c r="AA131" s="23">
        <v>1241</v>
      </c>
      <c r="AB131" s="23">
        <v>3500</v>
      </c>
      <c r="AC131" s="23">
        <v>5726</v>
      </c>
      <c r="AD131" s="24">
        <v>2500</v>
      </c>
      <c r="AE131" s="70"/>
      <c r="AF131" s="16"/>
      <c r="AG131" s="23">
        <f t="shared" si="8"/>
        <v>12500</v>
      </c>
      <c r="AH131" s="23">
        <f>+_xlfn.IFS(V131="Acumulado",Y131+AA131+AC131+AE131,V131="Capacidad",AC131,V131="Flujo",AC131,V131="Reducción",Y131,V131="Stock",AC131)</f>
        <v>11153</v>
      </c>
      <c r="AI131" s="143"/>
    </row>
    <row r="132" spans="1:35" s="9" customFormat="1" ht="66" customHeight="1" x14ac:dyDescent="0.3">
      <c r="A132" s="143"/>
      <c r="B132" s="143"/>
      <c r="C132" s="143"/>
      <c r="D132" s="143"/>
      <c r="E132" s="143"/>
      <c r="F132" s="165"/>
      <c r="G132" s="143"/>
      <c r="H132" s="143"/>
      <c r="I132" s="143"/>
      <c r="J132" s="144"/>
      <c r="K132" s="144"/>
      <c r="L132" s="144"/>
      <c r="M132" s="144"/>
      <c r="N132" s="144"/>
      <c r="O132" s="144"/>
      <c r="P132" s="149"/>
      <c r="Q132" s="149"/>
      <c r="R132" s="143"/>
      <c r="S132" s="13" t="s">
        <v>444</v>
      </c>
      <c r="T132" s="13" t="s">
        <v>445</v>
      </c>
      <c r="U132" s="52" t="s">
        <v>45</v>
      </c>
      <c r="V132" s="13" t="s">
        <v>127</v>
      </c>
      <c r="W132" s="23">
        <v>136</v>
      </c>
      <c r="X132" s="23">
        <v>145</v>
      </c>
      <c r="Y132" s="23">
        <v>201</v>
      </c>
      <c r="Z132" s="23">
        <v>184</v>
      </c>
      <c r="AA132" s="23">
        <v>405</v>
      </c>
      <c r="AB132" s="23">
        <v>232</v>
      </c>
      <c r="AC132" s="108">
        <v>535.9</v>
      </c>
      <c r="AD132" s="24">
        <v>290</v>
      </c>
      <c r="AE132" s="70"/>
      <c r="AF132" s="16"/>
      <c r="AG132" s="23">
        <f t="shared" si="8"/>
        <v>290</v>
      </c>
      <c r="AH132" s="23">
        <f>+_xlfn.IFS(V132="Acumulado",Y132+AA132+AC132+AE132,V132="Capacidad",AC132,V132="Flujo",AE132,V132="Reducción",AC132,V132="Stock",AC132)</f>
        <v>0</v>
      </c>
      <c r="AI132" s="143"/>
    </row>
    <row r="133" spans="1:35" s="9" customFormat="1" ht="54.75" customHeight="1" x14ac:dyDescent="0.3">
      <c r="A133" s="143"/>
      <c r="B133" s="143"/>
      <c r="C133" s="143"/>
      <c r="D133" s="143"/>
      <c r="E133" s="143"/>
      <c r="F133" s="165"/>
      <c r="G133" s="143"/>
      <c r="H133" s="143"/>
      <c r="I133" s="143"/>
      <c r="J133" s="144"/>
      <c r="K133" s="144"/>
      <c r="L133" s="144"/>
      <c r="M133" s="144"/>
      <c r="N133" s="144"/>
      <c r="O133" s="144"/>
      <c r="P133" s="149"/>
      <c r="Q133" s="149"/>
      <c r="R133" s="143"/>
      <c r="S133" s="13" t="s">
        <v>446</v>
      </c>
      <c r="T133" s="13" t="s">
        <v>447</v>
      </c>
      <c r="U133" s="26" t="s">
        <v>448</v>
      </c>
      <c r="V133" s="13" t="s">
        <v>46</v>
      </c>
      <c r="W133" s="23">
        <v>0</v>
      </c>
      <c r="X133" s="23">
        <v>4</v>
      </c>
      <c r="Y133" s="23">
        <v>1</v>
      </c>
      <c r="Z133" s="23">
        <v>100</v>
      </c>
      <c r="AA133" s="109">
        <v>100</v>
      </c>
      <c r="AB133" s="23">
        <v>0</v>
      </c>
      <c r="AC133" s="23"/>
      <c r="AD133" s="24">
        <v>0</v>
      </c>
      <c r="AE133" s="70"/>
      <c r="AF133" s="70"/>
      <c r="AG133" s="23">
        <f>+_xlfn.IFS(V133="Acumulado",X133+Z133+AB133+AD133,V133="Capacidad",AD133,V133="Flujo",AD133,V133="Reducción",AD133,V133="Stock",AD133)</f>
        <v>104</v>
      </c>
      <c r="AH133" s="23">
        <f>+_xlfn.IFS(V133="Acumulado",Y133+AA133+AC133+AE133,V133="Capacidad",AC133,V133="Flujo",AC133,V133="Reducción",Y133,V133="Stock",AC133)</f>
        <v>101</v>
      </c>
      <c r="AI133" s="143"/>
    </row>
    <row r="134" spans="1:35" s="9" customFormat="1" ht="34.5" customHeight="1" x14ac:dyDescent="0.3">
      <c r="A134" s="143"/>
      <c r="B134" s="143"/>
      <c r="C134" s="143"/>
      <c r="D134" s="143"/>
      <c r="E134" s="143"/>
      <c r="F134" s="165"/>
      <c r="G134" s="143"/>
      <c r="H134" s="143"/>
      <c r="I134" s="143"/>
      <c r="J134" s="144"/>
      <c r="K134" s="144"/>
      <c r="L134" s="144"/>
      <c r="M134" s="144"/>
      <c r="N134" s="144"/>
      <c r="O134" s="144"/>
      <c r="P134" s="149"/>
      <c r="Q134" s="149"/>
      <c r="R134" s="143"/>
      <c r="S134" s="13" t="s">
        <v>449</v>
      </c>
      <c r="T134" s="13" t="s">
        <v>450</v>
      </c>
      <c r="U134" s="26" t="s">
        <v>451</v>
      </c>
      <c r="V134" s="13" t="s">
        <v>46</v>
      </c>
      <c r="W134" s="23">
        <v>0</v>
      </c>
      <c r="X134" s="23">
        <v>4</v>
      </c>
      <c r="Y134" s="23">
        <v>3</v>
      </c>
      <c r="Z134" s="23">
        <v>2</v>
      </c>
      <c r="AA134" s="109">
        <v>2</v>
      </c>
      <c r="AB134" s="23">
        <v>0</v>
      </c>
      <c r="AC134" s="23">
        <v>1</v>
      </c>
      <c r="AD134" s="24">
        <v>0</v>
      </c>
      <c r="AE134" s="70"/>
      <c r="AF134" s="16"/>
      <c r="AG134" s="23">
        <f t="shared" si="8"/>
        <v>6</v>
      </c>
      <c r="AH134" s="13">
        <f>+_xlfn.IFS(V134="Acumulado",Y134+AA134+AC134+AE134,V134="Capacidad",AC134,V134="Flujo",AC134,V134="Reducción",Y134,V134="Stock",AC134)</f>
        <v>6</v>
      </c>
      <c r="AI134" s="143"/>
    </row>
    <row r="135" spans="1:35" s="9" customFormat="1" ht="31.2" x14ac:dyDescent="0.3">
      <c r="A135" s="143"/>
      <c r="B135" s="143"/>
      <c r="C135" s="143"/>
      <c r="D135" s="143"/>
      <c r="E135" s="143"/>
      <c r="F135" s="165"/>
      <c r="G135" s="143"/>
      <c r="H135" s="143"/>
      <c r="I135" s="143"/>
      <c r="J135" s="144"/>
      <c r="K135" s="144"/>
      <c r="L135" s="144"/>
      <c r="M135" s="144"/>
      <c r="N135" s="144"/>
      <c r="O135" s="144"/>
      <c r="P135" s="149"/>
      <c r="Q135" s="149"/>
      <c r="R135" s="143"/>
      <c r="S135" s="13" t="s">
        <v>452</v>
      </c>
      <c r="T135" s="13" t="s">
        <v>453</v>
      </c>
      <c r="U135" s="26" t="s">
        <v>45</v>
      </c>
      <c r="V135" s="13" t="s">
        <v>46</v>
      </c>
      <c r="W135" s="23">
        <v>4</v>
      </c>
      <c r="X135" s="23">
        <v>2</v>
      </c>
      <c r="Y135" s="23">
        <v>2</v>
      </c>
      <c r="Z135" s="23">
        <v>0</v>
      </c>
      <c r="AA135" s="109">
        <v>0</v>
      </c>
      <c r="AB135" s="23">
        <v>0</v>
      </c>
      <c r="AC135" s="23"/>
      <c r="AD135" s="24">
        <v>0</v>
      </c>
      <c r="AE135" s="70"/>
      <c r="AF135" s="16"/>
      <c r="AG135" s="23">
        <f t="shared" si="8"/>
        <v>2</v>
      </c>
      <c r="AH135" s="13">
        <f>+_xlfn.IFS(V135="Acumulado",Y135+AA135+AC135+AE135,V135="Capacidad",AC135,V135="Flujo",AC135,V135="Reducción",Y135,V135="Stock",AC135)</f>
        <v>2</v>
      </c>
      <c r="AI135" s="143"/>
    </row>
    <row r="136" spans="1:35" s="9" customFormat="1" ht="60" customHeight="1" x14ac:dyDescent="0.3">
      <c r="A136" s="143"/>
      <c r="B136" s="143"/>
      <c r="C136" s="143"/>
      <c r="D136" s="143"/>
      <c r="E136" s="143"/>
      <c r="F136" s="165"/>
      <c r="G136" s="143"/>
      <c r="H136" s="143"/>
      <c r="I136" s="143"/>
      <c r="J136" s="144"/>
      <c r="K136" s="144"/>
      <c r="L136" s="144"/>
      <c r="M136" s="144"/>
      <c r="N136" s="144"/>
      <c r="O136" s="144"/>
      <c r="P136" s="149"/>
      <c r="Q136" s="149"/>
      <c r="R136" s="143"/>
      <c r="S136" s="13" t="s">
        <v>454</v>
      </c>
      <c r="T136" s="13" t="s">
        <v>455</v>
      </c>
      <c r="U136" s="26" t="s">
        <v>45</v>
      </c>
      <c r="V136" s="13" t="s">
        <v>46</v>
      </c>
      <c r="W136" s="23">
        <v>0</v>
      </c>
      <c r="X136" s="23">
        <v>0</v>
      </c>
      <c r="Y136" s="23">
        <v>0</v>
      </c>
      <c r="Z136" s="23">
        <v>1</v>
      </c>
      <c r="AA136" s="109">
        <v>1</v>
      </c>
      <c r="AB136" s="23">
        <v>0</v>
      </c>
      <c r="AC136" s="23"/>
      <c r="AD136" s="24">
        <v>1</v>
      </c>
      <c r="AE136" s="70"/>
      <c r="AF136" s="16"/>
      <c r="AG136" s="23">
        <f t="shared" si="8"/>
        <v>2</v>
      </c>
      <c r="AH136" s="13">
        <f>+_xlfn.IFS(V136="Acumulado",Y136+AA136+AC136+AE136,V136="Capacidad",AC136,V136="Flujo",AC136,V136="Reducción",Y136,V136="Stock",AC136)</f>
        <v>1</v>
      </c>
      <c r="AI136" s="143"/>
    </row>
    <row r="137" spans="1:35" s="9" customFormat="1" ht="48.6" customHeight="1" x14ac:dyDescent="0.3">
      <c r="A137" s="143"/>
      <c r="B137" s="143"/>
      <c r="C137" s="143"/>
      <c r="D137" s="143"/>
      <c r="E137" s="143"/>
      <c r="F137" s="165"/>
      <c r="G137" s="143"/>
      <c r="H137" s="143"/>
      <c r="I137" s="143"/>
      <c r="J137" s="144"/>
      <c r="K137" s="144"/>
      <c r="L137" s="144"/>
      <c r="M137" s="144"/>
      <c r="N137" s="144"/>
      <c r="O137" s="144"/>
      <c r="P137" s="149"/>
      <c r="Q137" s="149"/>
      <c r="R137" s="143"/>
      <c r="S137" s="13" t="s">
        <v>456</v>
      </c>
      <c r="T137" s="13" t="s">
        <v>457</v>
      </c>
      <c r="U137" s="26" t="s">
        <v>45</v>
      </c>
      <c r="V137" s="13" t="s">
        <v>46</v>
      </c>
      <c r="W137" s="23">
        <v>0</v>
      </c>
      <c r="X137" s="23">
        <v>0</v>
      </c>
      <c r="Y137" s="23">
        <v>0</v>
      </c>
      <c r="Z137" s="23">
        <v>2</v>
      </c>
      <c r="AA137" s="109">
        <v>2</v>
      </c>
      <c r="AB137" s="23">
        <v>2</v>
      </c>
      <c r="AC137" s="23">
        <v>2</v>
      </c>
      <c r="AD137" s="24">
        <v>0</v>
      </c>
      <c r="AE137" s="70"/>
      <c r="AF137" s="16"/>
      <c r="AG137" s="23">
        <f t="shared" si="8"/>
        <v>4</v>
      </c>
      <c r="AH137" s="13">
        <f>+_xlfn.IFS(V137="Acumulado",Y137+AA137+AC137+AE137,V137="Capacidad",AC137,V137="Flujo",AC137,V137="Reducción",Y137,V137="Stock",AC137)</f>
        <v>4</v>
      </c>
      <c r="AI137" s="143"/>
    </row>
    <row r="138" spans="1:35" s="9" customFormat="1" ht="104.25" customHeight="1" x14ac:dyDescent="0.3">
      <c r="A138" s="143" t="s">
        <v>34</v>
      </c>
      <c r="B138" s="143" t="s">
        <v>117</v>
      </c>
      <c r="C138" s="143" t="s">
        <v>458</v>
      </c>
      <c r="D138" s="143" t="s">
        <v>397</v>
      </c>
      <c r="E138" s="143" t="s">
        <v>459</v>
      </c>
      <c r="F138" s="143" t="s">
        <v>460</v>
      </c>
      <c r="G138" s="143" t="s">
        <v>461</v>
      </c>
      <c r="H138" s="143" t="s">
        <v>107</v>
      </c>
      <c r="I138" s="143" t="s">
        <v>437</v>
      </c>
      <c r="J138" s="144">
        <v>27094396644</v>
      </c>
      <c r="K138" s="144">
        <v>26566720572</v>
      </c>
      <c r="L138" s="144">
        <v>43163989257</v>
      </c>
      <c r="M138" s="144">
        <v>41715366531</v>
      </c>
      <c r="N138" s="144">
        <v>20714075440</v>
      </c>
      <c r="O138" s="144">
        <v>20649295954</v>
      </c>
      <c r="P138" s="149">
        <f>[2]f4!K48</f>
        <v>34161584150</v>
      </c>
      <c r="Q138" s="149">
        <f>[2]f4!N48</f>
        <v>24299311224.919998</v>
      </c>
      <c r="R138" s="143" t="s">
        <v>462</v>
      </c>
      <c r="S138" s="13" t="s">
        <v>463</v>
      </c>
      <c r="T138" s="13" t="s">
        <v>464</v>
      </c>
      <c r="U138" s="52" t="s">
        <v>45</v>
      </c>
      <c r="V138" s="13" t="s">
        <v>127</v>
      </c>
      <c r="W138" s="31">
        <v>0</v>
      </c>
      <c r="X138" s="31">
        <v>0.1</v>
      </c>
      <c r="Y138" s="31">
        <v>0.1</v>
      </c>
      <c r="Z138" s="31">
        <v>0.1</v>
      </c>
      <c r="AA138" s="31">
        <v>0.1</v>
      </c>
      <c r="AB138" s="31">
        <v>0</v>
      </c>
      <c r="AC138" s="31"/>
      <c r="AD138" s="67">
        <v>0</v>
      </c>
      <c r="AE138" s="68"/>
      <c r="AF138" s="16"/>
      <c r="AG138" s="31">
        <v>0.1</v>
      </c>
      <c r="AH138" s="31">
        <f>+_xlfn.IFS(V138="Acumulado",Y138+AA138+AC138+AE138,V138="Capacidad",AC138,V138="Flujo",AA138,V138="Reducción",AC138,V138="Stock",AC138)</f>
        <v>0.1</v>
      </c>
      <c r="AI138" s="143" t="s">
        <v>441</v>
      </c>
    </row>
    <row r="139" spans="1:35" s="9" customFormat="1" ht="104.25" customHeight="1" x14ac:dyDescent="0.3">
      <c r="A139" s="143"/>
      <c r="B139" s="143"/>
      <c r="C139" s="143"/>
      <c r="D139" s="143"/>
      <c r="E139" s="143"/>
      <c r="F139" s="143"/>
      <c r="G139" s="143"/>
      <c r="H139" s="143"/>
      <c r="I139" s="143"/>
      <c r="J139" s="144"/>
      <c r="K139" s="144"/>
      <c r="L139" s="144"/>
      <c r="M139" s="144"/>
      <c r="N139" s="144"/>
      <c r="O139" s="144"/>
      <c r="P139" s="149"/>
      <c r="Q139" s="149"/>
      <c r="R139" s="143"/>
      <c r="S139" s="13" t="s">
        <v>465</v>
      </c>
      <c r="T139" s="13" t="s">
        <v>466</v>
      </c>
      <c r="U139" s="26" t="s">
        <v>45</v>
      </c>
      <c r="V139" s="13" t="s">
        <v>46</v>
      </c>
      <c r="W139" s="23">
        <v>0</v>
      </c>
      <c r="X139" s="23">
        <v>0</v>
      </c>
      <c r="Y139" s="23">
        <v>0</v>
      </c>
      <c r="Z139" s="23">
        <v>0</v>
      </c>
      <c r="AA139" s="23">
        <v>0</v>
      </c>
      <c r="AB139" s="23">
        <v>100</v>
      </c>
      <c r="AC139" s="23">
        <v>137</v>
      </c>
      <c r="AD139" s="24">
        <v>100</v>
      </c>
      <c r="AE139" s="70"/>
      <c r="AF139" s="16"/>
      <c r="AG139" s="23">
        <f t="shared" ref="AG139:AG148" si="10">+_xlfn.IFS(V139="Acumulado",X139+Z139+AB139+AD139,V139="Capacidad",AD139,V139="Flujo",AD139,V139="Reducción",AD139,V139="Stock",AD139)</f>
        <v>200</v>
      </c>
      <c r="AH139" s="13">
        <f t="shared" ref="AH139:AH147" si="11">+_xlfn.IFS(V139="Acumulado",Y139+AA139+AC139+AE139,V139="Capacidad",AC139,V139="Flujo",AC139,V139="Reducción",Y139,V139="Stock",AC139)</f>
        <v>137</v>
      </c>
      <c r="AI139" s="143"/>
    </row>
    <row r="140" spans="1:35" s="9" customFormat="1" ht="46.8" x14ac:dyDescent="0.3">
      <c r="A140" s="143"/>
      <c r="B140" s="143"/>
      <c r="C140" s="143"/>
      <c r="D140" s="143"/>
      <c r="E140" s="143"/>
      <c r="F140" s="143"/>
      <c r="G140" s="143"/>
      <c r="H140" s="143"/>
      <c r="I140" s="143"/>
      <c r="J140" s="144"/>
      <c r="K140" s="144"/>
      <c r="L140" s="144"/>
      <c r="M140" s="144"/>
      <c r="N140" s="144"/>
      <c r="O140" s="144"/>
      <c r="P140" s="149"/>
      <c r="Q140" s="149"/>
      <c r="R140" s="143"/>
      <c r="S140" s="13" t="s">
        <v>467</v>
      </c>
      <c r="T140" s="13" t="s">
        <v>468</v>
      </c>
      <c r="U140" s="26" t="s">
        <v>45</v>
      </c>
      <c r="V140" s="13" t="s">
        <v>46</v>
      </c>
      <c r="W140" s="49">
        <v>242596091</v>
      </c>
      <c r="X140" s="110">
        <v>78768915</v>
      </c>
      <c r="Y140" s="110">
        <v>78768915</v>
      </c>
      <c r="Z140" s="49">
        <v>0</v>
      </c>
      <c r="AA140" s="49">
        <v>0</v>
      </c>
      <c r="AB140" s="49">
        <v>0</v>
      </c>
      <c r="AC140" s="49"/>
      <c r="AD140" s="111">
        <v>0</v>
      </c>
      <c r="AE140" s="112"/>
      <c r="AF140" s="16"/>
      <c r="AG140" s="110">
        <f t="shared" si="10"/>
        <v>78768915</v>
      </c>
      <c r="AH140" s="110">
        <f t="shared" si="11"/>
        <v>78768915</v>
      </c>
      <c r="AI140" s="143"/>
    </row>
    <row r="141" spans="1:35" s="9" customFormat="1" ht="42" customHeight="1" x14ac:dyDescent="0.3">
      <c r="A141" s="143"/>
      <c r="B141" s="143"/>
      <c r="C141" s="143"/>
      <c r="D141" s="143"/>
      <c r="E141" s="143"/>
      <c r="F141" s="143"/>
      <c r="G141" s="143"/>
      <c r="H141" s="143"/>
      <c r="I141" s="143"/>
      <c r="J141" s="144"/>
      <c r="K141" s="144"/>
      <c r="L141" s="144"/>
      <c r="M141" s="144"/>
      <c r="N141" s="144"/>
      <c r="O141" s="144"/>
      <c r="P141" s="149"/>
      <c r="Q141" s="149"/>
      <c r="R141" s="143"/>
      <c r="S141" s="13" t="s">
        <v>469</v>
      </c>
      <c r="T141" s="13" t="s">
        <v>470</v>
      </c>
      <c r="U141" s="26" t="s">
        <v>45</v>
      </c>
      <c r="V141" s="13" t="s">
        <v>46</v>
      </c>
      <c r="W141" s="23">
        <v>11</v>
      </c>
      <c r="X141" s="23">
        <v>15</v>
      </c>
      <c r="Y141" s="23">
        <v>32</v>
      </c>
      <c r="Z141" s="23">
        <v>20</v>
      </c>
      <c r="AA141" s="23">
        <v>50</v>
      </c>
      <c r="AB141" s="23">
        <v>25</v>
      </c>
      <c r="AC141" s="23">
        <v>5</v>
      </c>
      <c r="AD141" s="24">
        <v>30</v>
      </c>
      <c r="AE141" s="70"/>
      <c r="AF141" s="16"/>
      <c r="AG141" s="23">
        <f t="shared" si="10"/>
        <v>90</v>
      </c>
      <c r="AH141" s="13">
        <f t="shared" si="11"/>
        <v>87</v>
      </c>
      <c r="AI141" s="143"/>
    </row>
    <row r="142" spans="1:35" s="9" customFormat="1" ht="120" customHeight="1" x14ac:dyDescent="0.3">
      <c r="A142" s="143"/>
      <c r="B142" s="143"/>
      <c r="C142" s="143"/>
      <c r="D142" s="143"/>
      <c r="E142" s="143"/>
      <c r="F142" s="143"/>
      <c r="G142" s="143"/>
      <c r="H142" s="143"/>
      <c r="I142" s="143"/>
      <c r="J142" s="144"/>
      <c r="K142" s="144"/>
      <c r="L142" s="144"/>
      <c r="M142" s="144"/>
      <c r="N142" s="144"/>
      <c r="O142" s="144"/>
      <c r="P142" s="149"/>
      <c r="Q142" s="149"/>
      <c r="R142" s="143"/>
      <c r="S142" s="13" t="s">
        <v>471</v>
      </c>
      <c r="T142" s="13" t="s">
        <v>472</v>
      </c>
      <c r="U142" s="26" t="s">
        <v>45</v>
      </c>
      <c r="V142" s="13" t="s">
        <v>46</v>
      </c>
      <c r="W142" s="23">
        <v>29</v>
      </c>
      <c r="X142" s="23">
        <v>120</v>
      </c>
      <c r="Y142" s="23">
        <v>120</v>
      </c>
      <c r="Z142" s="23">
        <v>120</v>
      </c>
      <c r="AA142" s="23">
        <v>149</v>
      </c>
      <c r="AB142" s="23">
        <v>120</v>
      </c>
      <c r="AC142" s="23">
        <v>379</v>
      </c>
      <c r="AD142" s="24">
        <v>120</v>
      </c>
      <c r="AE142" s="70"/>
      <c r="AF142" s="16"/>
      <c r="AG142" s="23">
        <f t="shared" si="10"/>
        <v>480</v>
      </c>
      <c r="AH142" s="13">
        <f t="shared" si="11"/>
        <v>648</v>
      </c>
      <c r="AI142" s="143"/>
    </row>
    <row r="143" spans="1:35" s="9" customFormat="1" ht="31.2" x14ac:dyDescent="0.3">
      <c r="A143" s="143"/>
      <c r="B143" s="143"/>
      <c r="C143" s="143"/>
      <c r="D143" s="143"/>
      <c r="E143" s="143"/>
      <c r="F143" s="143"/>
      <c r="G143" s="143"/>
      <c r="H143" s="143"/>
      <c r="I143" s="143"/>
      <c r="J143" s="144"/>
      <c r="K143" s="144"/>
      <c r="L143" s="144"/>
      <c r="M143" s="144"/>
      <c r="N143" s="144"/>
      <c r="O143" s="144"/>
      <c r="P143" s="149"/>
      <c r="Q143" s="149"/>
      <c r="R143" s="143"/>
      <c r="S143" s="13" t="s">
        <v>473</v>
      </c>
      <c r="T143" s="13" t="s">
        <v>474</v>
      </c>
      <c r="U143" s="26" t="s">
        <v>45</v>
      </c>
      <c r="V143" s="13" t="s">
        <v>46</v>
      </c>
      <c r="W143" s="23">
        <v>0</v>
      </c>
      <c r="X143" s="23">
        <v>2</v>
      </c>
      <c r="Y143" s="23">
        <v>2</v>
      </c>
      <c r="Z143" s="23">
        <v>0</v>
      </c>
      <c r="AA143" s="23">
        <v>0</v>
      </c>
      <c r="AB143" s="23">
        <v>0</v>
      </c>
      <c r="AC143" s="23"/>
      <c r="AD143" s="24">
        <v>0</v>
      </c>
      <c r="AE143" s="70"/>
      <c r="AF143" s="16"/>
      <c r="AG143" s="23">
        <f t="shared" si="10"/>
        <v>2</v>
      </c>
      <c r="AH143" s="13">
        <f t="shared" si="11"/>
        <v>2</v>
      </c>
      <c r="AI143" s="143"/>
    </row>
    <row r="144" spans="1:35" s="9" customFormat="1" ht="31.2" x14ac:dyDescent="0.3">
      <c r="A144" s="143"/>
      <c r="B144" s="143"/>
      <c r="C144" s="143"/>
      <c r="D144" s="143"/>
      <c r="E144" s="143"/>
      <c r="F144" s="143"/>
      <c r="G144" s="143"/>
      <c r="H144" s="143"/>
      <c r="I144" s="143"/>
      <c r="J144" s="144"/>
      <c r="K144" s="144"/>
      <c r="L144" s="144"/>
      <c r="M144" s="144"/>
      <c r="N144" s="144"/>
      <c r="O144" s="144"/>
      <c r="P144" s="149"/>
      <c r="Q144" s="149"/>
      <c r="R144" s="143"/>
      <c r="S144" s="13" t="s">
        <v>475</v>
      </c>
      <c r="T144" s="13" t="s">
        <v>476</v>
      </c>
      <c r="U144" s="26" t="s">
        <v>45</v>
      </c>
      <c r="V144" s="13" t="s">
        <v>46</v>
      </c>
      <c r="W144" s="23">
        <v>2715</v>
      </c>
      <c r="X144" s="23">
        <v>260</v>
      </c>
      <c r="Y144" s="23">
        <v>628</v>
      </c>
      <c r="Z144" s="23">
        <v>915</v>
      </c>
      <c r="AA144" s="23">
        <v>915</v>
      </c>
      <c r="AB144" s="23">
        <v>260</v>
      </c>
      <c r="AC144" s="23">
        <v>147</v>
      </c>
      <c r="AD144" s="24">
        <v>260</v>
      </c>
      <c r="AE144" s="70"/>
      <c r="AF144" s="16"/>
      <c r="AG144" s="23">
        <f t="shared" si="10"/>
        <v>1695</v>
      </c>
      <c r="AH144" s="23">
        <f t="shared" si="11"/>
        <v>1690</v>
      </c>
      <c r="AI144" s="143"/>
    </row>
    <row r="145" spans="1:35" s="9" customFormat="1" ht="120.6" customHeight="1" x14ac:dyDescent="0.3">
      <c r="A145" s="143" t="s">
        <v>34</v>
      </c>
      <c r="B145" s="143" t="s">
        <v>117</v>
      </c>
      <c r="C145" s="143" t="s">
        <v>477</v>
      </c>
      <c r="D145" s="143" t="s">
        <v>397</v>
      </c>
      <c r="E145" s="143" t="s">
        <v>459</v>
      </c>
      <c r="F145" s="143" t="s">
        <v>478</v>
      </c>
      <c r="G145" s="143" t="s">
        <v>479</v>
      </c>
      <c r="H145" s="143" t="s">
        <v>107</v>
      </c>
      <c r="I145" s="143" t="s">
        <v>437</v>
      </c>
      <c r="J145" s="144">
        <v>31354858463</v>
      </c>
      <c r="K145" s="144">
        <v>29942693211</v>
      </c>
      <c r="L145" s="144">
        <v>71657057561</v>
      </c>
      <c r="M145" s="144">
        <v>69652626048</v>
      </c>
      <c r="N145" s="159">
        <v>211199550433</v>
      </c>
      <c r="O145" s="159">
        <v>203865348721</v>
      </c>
      <c r="P145" s="163">
        <f>[2]f4!K49</f>
        <v>114725319333</v>
      </c>
      <c r="Q145" s="163">
        <f>[2]f4!N49</f>
        <v>82747076031.320007</v>
      </c>
      <c r="R145" s="143" t="s">
        <v>462</v>
      </c>
      <c r="S145" s="13" t="s">
        <v>480</v>
      </c>
      <c r="T145" s="13" t="s">
        <v>481</v>
      </c>
      <c r="U145" s="26" t="s">
        <v>45</v>
      </c>
      <c r="V145" s="13" t="s">
        <v>46</v>
      </c>
      <c r="W145" s="23">
        <v>137000</v>
      </c>
      <c r="X145" s="23">
        <v>30000</v>
      </c>
      <c r="Y145" s="23">
        <v>32703</v>
      </c>
      <c r="Z145" s="23">
        <v>52000</v>
      </c>
      <c r="AA145" s="23">
        <v>57364</v>
      </c>
      <c r="AB145" s="23">
        <v>11000</v>
      </c>
      <c r="AC145" s="23">
        <v>22609</v>
      </c>
      <c r="AD145" s="24">
        <v>11000</v>
      </c>
      <c r="AE145" s="70"/>
      <c r="AF145" s="16"/>
      <c r="AG145" s="23">
        <f t="shared" si="10"/>
        <v>104000</v>
      </c>
      <c r="AH145" s="23">
        <f t="shared" si="11"/>
        <v>112676</v>
      </c>
      <c r="AI145" s="143" t="s">
        <v>441</v>
      </c>
    </row>
    <row r="146" spans="1:35" s="9" customFormat="1" ht="120.6" customHeight="1" x14ac:dyDescent="0.3">
      <c r="A146" s="143"/>
      <c r="B146" s="143"/>
      <c r="C146" s="143"/>
      <c r="D146" s="143"/>
      <c r="E146" s="143"/>
      <c r="F146" s="143"/>
      <c r="G146" s="143"/>
      <c r="H146" s="143"/>
      <c r="I146" s="143"/>
      <c r="J146" s="144"/>
      <c r="K146" s="144"/>
      <c r="L146" s="144"/>
      <c r="M146" s="144"/>
      <c r="N146" s="159"/>
      <c r="O146" s="159"/>
      <c r="P146" s="163"/>
      <c r="Q146" s="163"/>
      <c r="R146" s="143"/>
      <c r="S146" s="13" t="s">
        <v>482</v>
      </c>
      <c r="T146" s="13" t="s">
        <v>483</v>
      </c>
      <c r="U146" s="26" t="s">
        <v>45</v>
      </c>
      <c r="V146" s="13" t="s">
        <v>46</v>
      </c>
      <c r="W146" s="23">
        <v>0</v>
      </c>
      <c r="X146" s="23">
        <v>600</v>
      </c>
      <c r="Y146" s="23">
        <v>623</v>
      </c>
      <c r="Z146" s="23">
        <v>2600</v>
      </c>
      <c r="AA146" s="23">
        <v>2914</v>
      </c>
      <c r="AB146" s="23">
        <v>2650</v>
      </c>
      <c r="AC146" s="23">
        <v>2048</v>
      </c>
      <c r="AD146" s="24">
        <v>2650</v>
      </c>
      <c r="AE146" s="70"/>
      <c r="AF146" s="16"/>
      <c r="AG146" s="23">
        <f t="shared" si="10"/>
        <v>8500</v>
      </c>
      <c r="AH146" s="23">
        <f t="shared" si="11"/>
        <v>5585</v>
      </c>
      <c r="AI146" s="143"/>
    </row>
    <row r="147" spans="1:35" s="9" customFormat="1" ht="120.6" customHeight="1" x14ac:dyDescent="0.3">
      <c r="A147" s="143"/>
      <c r="B147" s="143"/>
      <c r="C147" s="143"/>
      <c r="D147" s="143"/>
      <c r="E147" s="143"/>
      <c r="F147" s="143"/>
      <c r="G147" s="143"/>
      <c r="H147" s="143"/>
      <c r="I147" s="143"/>
      <c r="J147" s="144"/>
      <c r="K147" s="144"/>
      <c r="L147" s="144"/>
      <c r="M147" s="144"/>
      <c r="N147" s="160"/>
      <c r="O147" s="160"/>
      <c r="P147" s="164"/>
      <c r="Q147" s="164"/>
      <c r="R147" s="143"/>
      <c r="S147" s="13" t="s">
        <v>484</v>
      </c>
      <c r="T147" s="13" t="s">
        <v>485</v>
      </c>
      <c r="U147" s="26" t="s">
        <v>45</v>
      </c>
      <c r="V147" s="13" t="s">
        <v>46</v>
      </c>
      <c r="W147" s="23">
        <v>0</v>
      </c>
      <c r="X147" s="23">
        <v>260</v>
      </c>
      <c r="Y147" s="23">
        <v>792</v>
      </c>
      <c r="Z147" s="23">
        <v>8500</v>
      </c>
      <c r="AA147" s="23">
        <v>8650</v>
      </c>
      <c r="AB147" s="23">
        <v>200</v>
      </c>
      <c r="AC147" s="23">
        <v>10821</v>
      </c>
      <c r="AD147" s="24">
        <v>200</v>
      </c>
      <c r="AE147" s="70"/>
      <c r="AF147" s="16"/>
      <c r="AG147" s="23">
        <f t="shared" si="10"/>
        <v>9160</v>
      </c>
      <c r="AH147" s="23">
        <f t="shared" si="11"/>
        <v>20263</v>
      </c>
      <c r="AI147" s="143"/>
    </row>
    <row r="148" spans="1:35" s="9" customFormat="1" ht="157.80000000000001" customHeight="1" x14ac:dyDescent="0.3">
      <c r="A148" s="155" t="s">
        <v>34</v>
      </c>
      <c r="B148" s="155" t="s">
        <v>117</v>
      </c>
      <c r="C148" s="155" t="s">
        <v>36</v>
      </c>
      <c r="D148" s="155" t="s">
        <v>397</v>
      </c>
      <c r="E148" s="155" t="s">
        <v>486</v>
      </c>
      <c r="F148" s="155" t="s">
        <v>487</v>
      </c>
      <c r="G148" s="155" t="s">
        <v>488</v>
      </c>
      <c r="H148" s="155" t="s">
        <v>120</v>
      </c>
      <c r="I148" s="155" t="s">
        <v>121</v>
      </c>
      <c r="J148" s="155"/>
      <c r="K148" s="155"/>
      <c r="L148" s="155"/>
      <c r="M148" s="155"/>
      <c r="N148" s="155"/>
      <c r="O148" s="155"/>
      <c r="P148" s="161"/>
      <c r="Q148" s="161"/>
      <c r="R148" s="155"/>
      <c r="S148" s="38" t="s">
        <v>489</v>
      </c>
      <c r="T148" s="38" t="s">
        <v>490</v>
      </c>
      <c r="U148" s="60" t="s">
        <v>45</v>
      </c>
      <c r="V148" s="38" t="s">
        <v>100</v>
      </c>
      <c r="W148" s="38">
        <v>5</v>
      </c>
      <c r="X148" s="38">
        <v>19</v>
      </c>
      <c r="Y148" s="38">
        <v>20</v>
      </c>
      <c r="Z148" s="38">
        <v>43</v>
      </c>
      <c r="AA148" s="38">
        <v>43</v>
      </c>
      <c r="AB148" s="38">
        <v>57</v>
      </c>
      <c r="AC148" s="38">
        <v>57</v>
      </c>
      <c r="AD148" s="61">
        <v>67</v>
      </c>
      <c r="AE148" s="133">
        <v>68</v>
      </c>
      <c r="AF148" s="134" t="s">
        <v>694</v>
      </c>
      <c r="AG148" s="38">
        <f t="shared" si="10"/>
        <v>67</v>
      </c>
      <c r="AH148" s="38">
        <f>+_xlfn.IFS(V148="Acumulado",Y148+AA148+AC148+AE148,V148="Capacidad",AE148,V148="Flujo",AC148,V148="Reducción",Y148,V148="Stock",AC148)</f>
        <v>68</v>
      </c>
      <c r="AI148" s="155" t="s">
        <v>491</v>
      </c>
    </row>
    <row r="149" spans="1:35" s="9" customFormat="1" ht="214.8" customHeight="1" x14ac:dyDescent="0.3">
      <c r="A149" s="156"/>
      <c r="B149" s="156"/>
      <c r="C149" s="156"/>
      <c r="D149" s="156"/>
      <c r="E149" s="156"/>
      <c r="F149" s="156"/>
      <c r="G149" s="156"/>
      <c r="H149" s="156"/>
      <c r="I149" s="156"/>
      <c r="J149" s="156"/>
      <c r="K149" s="156"/>
      <c r="L149" s="156"/>
      <c r="M149" s="156"/>
      <c r="N149" s="156"/>
      <c r="O149" s="156"/>
      <c r="P149" s="162"/>
      <c r="Q149" s="162"/>
      <c r="R149" s="156"/>
      <c r="S149" s="38" t="s">
        <v>492</v>
      </c>
      <c r="T149" s="38" t="s">
        <v>493</v>
      </c>
      <c r="U149" s="55" t="s">
        <v>45</v>
      </c>
      <c r="V149" s="38" t="s">
        <v>46</v>
      </c>
      <c r="W149" s="38">
        <v>8</v>
      </c>
      <c r="X149" s="38" t="s">
        <v>494</v>
      </c>
      <c r="Y149" s="38" t="s">
        <v>494</v>
      </c>
      <c r="Z149" s="38">
        <v>17</v>
      </c>
      <c r="AA149" s="38">
        <v>17</v>
      </c>
      <c r="AB149" s="38">
        <v>17</v>
      </c>
      <c r="AC149" s="38">
        <v>15</v>
      </c>
      <c r="AD149" s="61">
        <v>14</v>
      </c>
      <c r="AE149" s="133">
        <v>14</v>
      </c>
      <c r="AF149" s="134" t="s">
        <v>693</v>
      </c>
      <c r="AG149" s="38">
        <f>+_xlfn.IFS(V149="Acumulado",Z149+AB149+AD149,V149="Capacidad",AD149,V149="Flujo",AD149,V149="Reducción",AD149,V149="Stock",AD149)</f>
        <v>48</v>
      </c>
      <c r="AH149" s="38">
        <f>+_xlfn.IFS(V149="Acumulado",AA149+AC149+AE149,V149="Capacidad",AC149,V149="Flujo",AC149,V149="Reducción",Y149,V149="Stock",AC149)</f>
        <v>46</v>
      </c>
      <c r="AI149" s="156"/>
    </row>
    <row r="150" spans="1:35" s="9" customFormat="1" ht="312" x14ac:dyDescent="0.3">
      <c r="A150" s="156"/>
      <c r="B150" s="156"/>
      <c r="C150" s="156"/>
      <c r="D150" s="156"/>
      <c r="E150" s="156"/>
      <c r="F150" s="156"/>
      <c r="G150" s="156"/>
      <c r="H150" s="156"/>
      <c r="I150" s="156"/>
      <c r="J150" s="156"/>
      <c r="K150" s="156"/>
      <c r="L150" s="156"/>
      <c r="M150" s="156"/>
      <c r="N150" s="156"/>
      <c r="O150" s="156"/>
      <c r="P150" s="162"/>
      <c r="Q150" s="162"/>
      <c r="R150" s="156"/>
      <c r="S150" s="38" t="s">
        <v>495</v>
      </c>
      <c r="T150" s="38" t="s">
        <v>496</v>
      </c>
      <c r="U150" s="60" t="s">
        <v>45</v>
      </c>
      <c r="V150" s="38" t="s">
        <v>153</v>
      </c>
      <c r="W150" s="38">
        <v>0</v>
      </c>
      <c r="X150" s="38" t="s">
        <v>494</v>
      </c>
      <c r="Y150" s="38" t="s">
        <v>494</v>
      </c>
      <c r="Z150" s="38">
        <v>3</v>
      </c>
      <c r="AA150" s="38">
        <v>3</v>
      </c>
      <c r="AB150" s="38">
        <v>3</v>
      </c>
      <c r="AC150" s="38">
        <v>3</v>
      </c>
      <c r="AD150" s="61">
        <v>3</v>
      </c>
      <c r="AE150" s="133">
        <v>3</v>
      </c>
      <c r="AF150" s="134" t="s">
        <v>697</v>
      </c>
      <c r="AG150" s="38">
        <f>+_xlfn.IFS(V150="Acumulado",X150+Z150+AB150+AD150,V150="Capacidad",AD150,V150="Flujo",AD150,V150="Reducción",AD150,V150="Stock",AD150)</f>
        <v>3</v>
      </c>
      <c r="AH150" s="38">
        <f>+_xlfn.IFS(V150="Acumulado",Y150+AA150+AC150+AE150,V150="Capacidad",AC150,V150="Flujo",AC150,V150="Reducción",AC150,V150="Stock",AE150)</f>
        <v>3</v>
      </c>
      <c r="AI150" s="156"/>
    </row>
    <row r="151" spans="1:35" s="9" customFormat="1" ht="46.8" x14ac:dyDescent="0.3">
      <c r="A151" s="156"/>
      <c r="B151" s="156"/>
      <c r="C151" s="156"/>
      <c r="D151" s="156"/>
      <c r="E151" s="156"/>
      <c r="F151" s="156"/>
      <c r="G151" s="156"/>
      <c r="H151" s="156"/>
      <c r="I151" s="156"/>
      <c r="J151" s="156"/>
      <c r="K151" s="156"/>
      <c r="L151" s="156"/>
      <c r="M151" s="156"/>
      <c r="N151" s="156"/>
      <c r="O151" s="156"/>
      <c r="P151" s="162"/>
      <c r="Q151" s="162"/>
      <c r="R151" s="156"/>
      <c r="S151" s="38" t="s">
        <v>497</v>
      </c>
      <c r="T151" s="38" t="s">
        <v>498</v>
      </c>
      <c r="U151" s="60" t="s">
        <v>45</v>
      </c>
      <c r="V151" s="38" t="s">
        <v>100</v>
      </c>
      <c r="W151" s="38">
        <v>0</v>
      </c>
      <c r="X151" s="38" t="s">
        <v>494</v>
      </c>
      <c r="Y151" s="38" t="s">
        <v>494</v>
      </c>
      <c r="Z151" s="38">
        <v>55</v>
      </c>
      <c r="AA151" s="38">
        <v>55</v>
      </c>
      <c r="AB151" s="38">
        <v>65</v>
      </c>
      <c r="AC151" s="38">
        <v>65</v>
      </c>
      <c r="AD151" s="61">
        <v>150</v>
      </c>
      <c r="AE151" s="133">
        <v>150</v>
      </c>
      <c r="AF151" s="134" t="s">
        <v>695</v>
      </c>
      <c r="AG151" s="38">
        <f>+_xlfn.IFS(V151="Acumulado",X151+Z151+AB151+AD151,V151="Capacidad",AD151,V151="Flujo",AD151,V151="Reducción",AD151,V151="Stock",AD151)</f>
        <v>150</v>
      </c>
      <c r="AH151" s="38">
        <f>+_xlfn.IFS(V151="Acumulado",Y151+AA151+AC151+AE151,V151="Capacidad",AE151,V151="Flujo",AC151,V151="Reducción",Y151,V151="Stock",AC151)</f>
        <v>150</v>
      </c>
      <c r="AI151" s="156"/>
    </row>
    <row r="152" spans="1:35" s="9" customFormat="1" ht="31.5" customHeight="1" x14ac:dyDescent="0.3">
      <c r="A152" s="158" t="s">
        <v>34</v>
      </c>
      <c r="B152" s="158" t="s">
        <v>117</v>
      </c>
      <c r="C152" s="158" t="s">
        <v>36</v>
      </c>
      <c r="D152" s="158" t="s">
        <v>397</v>
      </c>
      <c r="E152" s="158" t="s">
        <v>486</v>
      </c>
      <c r="F152" s="158" t="s">
        <v>499</v>
      </c>
      <c r="G152" s="158" t="s">
        <v>500</v>
      </c>
      <c r="H152" s="158" t="s">
        <v>120</v>
      </c>
      <c r="I152" s="158" t="s">
        <v>121</v>
      </c>
      <c r="J152" s="158"/>
      <c r="K152" s="158"/>
      <c r="L152" s="158"/>
      <c r="M152" s="158"/>
      <c r="N152" s="158"/>
      <c r="O152" s="158"/>
      <c r="P152" s="157"/>
      <c r="Q152" s="157"/>
      <c r="R152" s="158"/>
      <c r="S152" s="38" t="s">
        <v>501</v>
      </c>
      <c r="T152" s="38" t="s">
        <v>502</v>
      </c>
      <c r="U152" s="87" t="s">
        <v>503</v>
      </c>
      <c r="V152" s="38" t="s">
        <v>153</v>
      </c>
      <c r="W152" s="38">
        <v>0</v>
      </c>
      <c r="X152" s="38">
        <v>1</v>
      </c>
      <c r="Y152" s="38">
        <v>1</v>
      </c>
      <c r="Z152" s="38">
        <v>0</v>
      </c>
      <c r="AA152" s="38"/>
      <c r="AB152" s="38">
        <v>0</v>
      </c>
      <c r="AC152" s="38"/>
      <c r="AD152" s="61">
        <v>0</v>
      </c>
      <c r="AE152" s="44"/>
      <c r="AF152" s="44"/>
      <c r="AG152" s="38">
        <v>1</v>
      </c>
      <c r="AH152" s="38">
        <f>+_xlfn.IFS(V152="Acumulado",Y152+AA152+AC152+AE152,V152="Capacidad",AC152,V152="Flujo",AC152,V152="Reducción",AC152,V152="Stock",Y152)</f>
        <v>1</v>
      </c>
      <c r="AI152" s="158" t="s">
        <v>169</v>
      </c>
    </row>
    <row r="153" spans="1:35" s="9" customFormat="1" ht="31.2" x14ac:dyDescent="0.3">
      <c r="A153" s="158"/>
      <c r="B153" s="158"/>
      <c r="C153" s="158"/>
      <c r="D153" s="158"/>
      <c r="E153" s="158"/>
      <c r="F153" s="158"/>
      <c r="G153" s="158"/>
      <c r="H153" s="158"/>
      <c r="I153" s="158"/>
      <c r="J153" s="158"/>
      <c r="K153" s="158"/>
      <c r="L153" s="158"/>
      <c r="M153" s="158"/>
      <c r="N153" s="158"/>
      <c r="O153" s="158"/>
      <c r="P153" s="157"/>
      <c r="Q153" s="157"/>
      <c r="R153" s="158"/>
      <c r="S153" s="38" t="s">
        <v>504</v>
      </c>
      <c r="T153" s="38" t="s">
        <v>505</v>
      </c>
      <c r="U153" s="65" t="s">
        <v>45</v>
      </c>
      <c r="V153" s="38" t="s">
        <v>127</v>
      </c>
      <c r="W153" s="38">
        <v>0</v>
      </c>
      <c r="X153" s="38">
        <v>82</v>
      </c>
      <c r="Y153" s="38">
        <v>82</v>
      </c>
      <c r="Z153" s="38">
        <v>0</v>
      </c>
      <c r="AA153" s="38"/>
      <c r="AB153" s="38">
        <v>0</v>
      </c>
      <c r="AC153" s="38"/>
      <c r="AD153" s="61">
        <v>0</v>
      </c>
      <c r="AE153" s="44"/>
      <c r="AF153" s="44"/>
      <c r="AG153" s="38">
        <v>82</v>
      </c>
      <c r="AH153" s="40">
        <f>+_xlfn.IFS(V153="Acumulado",Y153+AA153+AC153+AE153,V153="Capacidad",AA153,V153="Flujo",Y153,V153="Reducción",Y153,V153="Stock",AA153)</f>
        <v>82</v>
      </c>
      <c r="AI153" s="158"/>
    </row>
    <row r="154" spans="1:35" s="9" customFormat="1" ht="31.2" x14ac:dyDescent="0.3">
      <c r="A154" s="158"/>
      <c r="B154" s="158"/>
      <c r="C154" s="158"/>
      <c r="D154" s="158"/>
      <c r="E154" s="158"/>
      <c r="F154" s="158"/>
      <c r="G154" s="158"/>
      <c r="H154" s="158"/>
      <c r="I154" s="158"/>
      <c r="J154" s="158"/>
      <c r="K154" s="158"/>
      <c r="L154" s="158"/>
      <c r="M154" s="158"/>
      <c r="N154" s="158"/>
      <c r="O154" s="158"/>
      <c r="P154" s="157"/>
      <c r="Q154" s="157"/>
      <c r="R154" s="158"/>
      <c r="S154" s="38" t="s">
        <v>506</v>
      </c>
      <c r="T154" s="38" t="s">
        <v>507</v>
      </c>
      <c r="U154" s="65" t="s">
        <v>45</v>
      </c>
      <c r="V154" s="38" t="s">
        <v>127</v>
      </c>
      <c r="W154" s="56">
        <v>0</v>
      </c>
      <c r="X154" s="56">
        <v>1</v>
      </c>
      <c r="Y154" s="57">
        <v>1</v>
      </c>
      <c r="Z154" s="56">
        <v>0</v>
      </c>
      <c r="AA154" s="38"/>
      <c r="AB154" s="56">
        <v>0</v>
      </c>
      <c r="AC154" s="38"/>
      <c r="AD154" s="58">
        <v>0</v>
      </c>
      <c r="AE154" s="59"/>
      <c r="AF154" s="44"/>
      <c r="AG154" s="57">
        <v>1</v>
      </c>
      <c r="AH154" s="57">
        <f>+_xlfn.IFS(V154="Acumulado",Y154+AA154+AC154+AE154,V154="Capacidad",AA154,V154="Flujo",Y154,V154="Reducción",Y154,V154="Stock",AA154)</f>
        <v>1</v>
      </c>
      <c r="AI154" s="158"/>
    </row>
    <row r="155" spans="1:35" s="9" customFormat="1" ht="90" customHeight="1" x14ac:dyDescent="0.3">
      <c r="A155" s="158"/>
      <c r="B155" s="158"/>
      <c r="C155" s="158"/>
      <c r="D155" s="158"/>
      <c r="E155" s="158"/>
      <c r="F155" s="158"/>
      <c r="G155" s="158"/>
      <c r="H155" s="158"/>
      <c r="I155" s="158"/>
      <c r="J155" s="158"/>
      <c r="K155" s="158"/>
      <c r="L155" s="158"/>
      <c r="M155" s="158"/>
      <c r="N155" s="158"/>
      <c r="O155" s="158"/>
      <c r="P155" s="157"/>
      <c r="Q155" s="157"/>
      <c r="R155" s="158"/>
      <c r="S155" s="38" t="s">
        <v>508</v>
      </c>
      <c r="T155" s="38" t="s">
        <v>509</v>
      </c>
      <c r="U155" s="65" t="s">
        <v>45</v>
      </c>
      <c r="V155" s="38" t="s">
        <v>127</v>
      </c>
      <c r="W155" s="56">
        <v>0</v>
      </c>
      <c r="X155" s="57">
        <v>1</v>
      </c>
      <c r="Y155" s="57">
        <v>0</v>
      </c>
      <c r="Z155" s="56">
        <v>1</v>
      </c>
      <c r="AA155" s="56">
        <v>1</v>
      </c>
      <c r="AB155" s="56">
        <v>1</v>
      </c>
      <c r="AC155" s="57">
        <v>1</v>
      </c>
      <c r="AD155" s="58">
        <v>1</v>
      </c>
      <c r="AE155" s="59"/>
      <c r="AF155" s="44"/>
      <c r="AG155" s="57">
        <v>1</v>
      </c>
      <c r="AH155" s="57">
        <f t="shared" ref="AH155:AH161" si="12">+_xlfn.IFS(V155="Acumulado",Y155+AA155+AC155+AE155,V155="Capacidad",AC155,V155="Flujo",AE155,V155="Reducción",AC155,V155="Stock",AC155)</f>
        <v>0</v>
      </c>
      <c r="AI155" s="158"/>
    </row>
    <row r="156" spans="1:35" s="9" customFormat="1" ht="90" customHeight="1" x14ac:dyDescent="0.3">
      <c r="A156" s="158"/>
      <c r="B156" s="158"/>
      <c r="C156" s="158"/>
      <c r="D156" s="158"/>
      <c r="E156" s="158"/>
      <c r="F156" s="158"/>
      <c r="G156" s="158"/>
      <c r="H156" s="158"/>
      <c r="I156" s="158"/>
      <c r="J156" s="158"/>
      <c r="K156" s="158"/>
      <c r="L156" s="158"/>
      <c r="M156" s="158"/>
      <c r="N156" s="158"/>
      <c r="O156" s="158"/>
      <c r="P156" s="157"/>
      <c r="Q156" s="157"/>
      <c r="R156" s="158"/>
      <c r="S156" s="38" t="s">
        <v>510</v>
      </c>
      <c r="T156" s="38" t="s">
        <v>511</v>
      </c>
      <c r="U156" s="65" t="s">
        <v>45</v>
      </c>
      <c r="V156" s="38" t="s">
        <v>127</v>
      </c>
      <c r="W156" s="56">
        <v>0</v>
      </c>
      <c r="X156" s="56">
        <v>0.82</v>
      </c>
      <c r="Y156" s="57">
        <v>0</v>
      </c>
      <c r="Z156" s="56">
        <v>0.9</v>
      </c>
      <c r="AA156" s="74">
        <v>0.9</v>
      </c>
      <c r="AB156" s="56">
        <v>0.95</v>
      </c>
      <c r="AC156" s="57">
        <v>0.97</v>
      </c>
      <c r="AD156" s="58">
        <v>1</v>
      </c>
      <c r="AE156" s="59"/>
      <c r="AF156" s="44"/>
      <c r="AG156" s="57">
        <v>1</v>
      </c>
      <c r="AH156" s="57">
        <f t="shared" si="12"/>
        <v>0</v>
      </c>
      <c r="AI156" s="158"/>
    </row>
    <row r="157" spans="1:35" s="9" customFormat="1" ht="90" customHeight="1" x14ac:dyDescent="0.3">
      <c r="A157" s="158"/>
      <c r="B157" s="158"/>
      <c r="C157" s="158"/>
      <c r="D157" s="158"/>
      <c r="E157" s="158"/>
      <c r="F157" s="158"/>
      <c r="G157" s="158"/>
      <c r="H157" s="158"/>
      <c r="I157" s="158"/>
      <c r="J157" s="158"/>
      <c r="K157" s="158"/>
      <c r="L157" s="158"/>
      <c r="M157" s="158"/>
      <c r="N157" s="158"/>
      <c r="O157" s="158"/>
      <c r="P157" s="157"/>
      <c r="Q157" s="157"/>
      <c r="R157" s="158"/>
      <c r="S157" s="38" t="s">
        <v>512</v>
      </c>
      <c r="T157" s="38" t="s">
        <v>513</v>
      </c>
      <c r="U157" s="65" t="s">
        <v>45</v>
      </c>
      <c r="V157" s="38" t="s">
        <v>127</v>
      </c>
      <c r="W157" s="56">
        <v>0</v>
      </c>
      <c r="X157" s="56">
        <v>1</v>
      </c>
      <c r="Y157" s="57">
        <v>0</v>
      </c>
      <c r="Z157" s="56">
        <v>1</v>
      </c>
      <c r="AA157" s="74">
        <v>1</v>
      </c>
      <c r="AB157" s="56">
        <v>1</v>
      </c>
      <c r="AC157" s="57">
        <v>1</v>
      </c>
      <c r="AD157" s="58">
        <v>1</v>
      </c>
      <c r="AE157" s="59"/>
      <c r="AF157" s="44"/>
      <c r="AG157" s="57">
        <v>1</v>
      </c>
      <c r="AH157" s="57">
        <f t="shared" si="12"/>
        <v>0</v>
      </c>
      <c r="AI157" s="158"/>
    </row>
    <row r="158" spans="1:35" s="9" customFormat="1" ht="97.5" customHeight="1" x14ac:dyDescent="0.3">
      <c r="A158" s="143" t="s">
        <v>34</v>
      </c>
      <c r="B158" s="143" t="s">
        <v>514</v>
      </c>
      <c r="C158" s="143" t="s">
        <v>36</v>
      </c>
      <c r="D158" s="143" t="s">
        <v>515</v>
      </c>
      <c r="E158" s="143" t="s">
        <v>516</v>
      </c>
      <c r="F158" s="143" t="s">
        <v>517</v>
      </c>
      <c r="G158" s="143" t="s">
        <v>518</v>
      </c>
      <c r="H158" s="143" t="s">
        <v>519</v>
      </c>
      <c r="I158" s="143" t="s">
        <v>520</v>
      </c>
      <c r="J158" s="143"/>
      <c r="K158" s="143"/>
      <c r="L158" s="143"/>
      <c r="M158" s="143"/>
      <c r="N158" s="143"/>
      <c r="O158" s="143"/>
      <c r="P158" s="148"/>
      <c r="Q158" s="148"/>
      <c r="R158" s="143"/>
      <c r="S158" s="13" t="s">
        <v>521</v>
      </c>
      <c r="T158" s="13" t="s">
        <v>522</v>
      </c>
      <c r="U158" s="52" t="s">
        <v>45</v>
      </c>
      <c r="V158" s="13" t="s">
        <v>127</v>
      </c>
      <c r="W158" s="31">
        <v>1</v>
      </c>
      <c r="X158" s="31">
        <v>0</v>
      </c>
      <c r="Y158" s="31">
        <v>0</v>
      </c>
      <c r="Z158" s="31">
        <v>1</v>
      </c>
      <c r="AA158" s="31">
        <v>1</v>
      </c>
      <c r="AB158" s="31">
        <v>1</v>
      </c>
      <c r="AC158" s="31">
        <v>1</v>
      </c>
      <c r="AD158" s="67">
        <v>1</v>
      </c>
      <c r="AE158" s="68"/>
      <c r="AF158" s="16"/>
      <c r="AG158" s="31">
        <v>1</v>
      </c>
      <c r="AH158" s="31">
        <f t="shared" si="12"/>
        <v>0</v>
      </c>
      <c r="AI158" s="139" t="s">
        <v>523</v>
      </c>
    </row>
    <row r="159" spans="1:35" s="9" customFormat="1" ht="80.25" customHeight="1" x14ac:dyDescent="0.3">
      <c r="A159" s="143"/>
      <c r="B159" s="143"/>
      <c r="C159" s="143"/>
      <c r="D159" s="143"/>
      <c r="E159" s="143"/>
      <c r="F159" s="143"/>
      <c r="G159" s="143"/>
      <c r="H159" s="143"/>
      <c r="I159" s="143"/>
      <c r="J159" s="143"/>
      <c r="K159" s="143"/>
      <c r="L159" s="143"/>
      <c r="M159" s="143"/>
      <c r="N159" s="143"/>
      <c r="O159" s="143"/>
      <c r="P159" s="148"/>
      <c r="Q159" s="148"/>
      <c r="R159" s="143"/>
      <c r="S159" s="13" t="s">
        <v>524</v>
      </c>
      <c r="T159" s="13" t="s">
        <v>525</v>
      </c>
      <c r="U159" s="52" t="s">
        <v>45</v>
      </c>
      <c r="V159" s="13" t="s">
        <v>127</v>
      </c>
      <c r="W159" s="31">
        <v>1</v>
      </c>
      <c r="X159" s="31">
        <v>1</v>
      </c>
      <c r="Y159" s="31">
        <v>1</v>
      </c>
      <c r="Z159" s="31">
        <v>1</v>
      </c>
      <c r="AA159" s="31">
        <v>1</v>
      </c>
      <c r="AB159" s="31">
        <v>1</v>
      </c>
      <c r="AC159" s="31">
        <v>1</v>
      </c>
      <c r="AD159" s="67">
        <v>1</v>
      </c>
      <c r="AE159" s="68"/>
      <c r="AF159" s="16"/>
      <c r="AG159" s="31">
        <f>+_xlfn.IFS(V159="Acumulado",X159+Z159+AB159+AD159,V159="Capacidad",AD159,V159="Flujo",AD159,V159="Reducción",AD159,V159="Stock",AD159)</f>
        <v>1</v>
      </c>
      <c r="AH159" s="31">
        <f t="shared" si="12"/>
        <v>0</v>
      </c>
      <c r="AI159" s="139"/>
    </row>
    <row r="160" spans="1:35" s="9" customFormat="1" ht="31.2" x14ac:dyDescent="0.3">
      <c r="A160" s="143"/>
      <c r="B160" s="143"/>
      <c r="C160" s="143"/>
      <c r="D160" s="143"/>
      <c r="E160" s="143"/>
      <c r="F160" s="143"/>
      <c r="G160" s="143"/>
      <c r="H160" s="143"/>
      <c r="I160" s="143"/>
      <c r="J160" s="143"/>
      <c r="K160" s="143"/>
      <c r="L160" s="143"/>
      <c r="M160" s="143"/>
      <c r="N160" s="143"/>
      <c r="O160" s="143"/>
      <c r="P160" s="148"/>
      <c r="Q160" s="148"/>
      <c r="R160" s="143"/>
      <c r="S160" s="13" t="s">
        <v>526</v>
      </c>
      <c r="T160" s="13" t="s">
        <v>527</v>
      </c>
      <c r="U160" s="52" t="s">
        <v>45</v>
      </c>
      <c r="V160" s="13" t="s">
        <v>127</v>
      </c>
      <c r="W160" s="31">
        <v>1</v>
      </c>
      <c r="X160" s="31">
        <v>1</v>
      </c>
      <c r="Y160" s="31">
        <v>1</v>
      </c>
      <c r="Z160" s="31">
        <v>1</v>
      </c>
      <c r="AA160" s="31">
        <v>1</v>
      </c>
      <c r="AB160" s="31">
        <v>1</v>
      </c>
      <c r="AC160" s="31">
        <v>1</v>
      </c>
      <c r="AD160" s="67">
        <v>1</v>
      </c>
      <c r="AE160" s="68"/>
      <c r="AF160" s="16"/>
      <c r="AG160" s="31">
        <f>+_xlfn.IFS(V160="Acumulado",X160+Z160+AB160+AD160,V160="Capacidad",AD160,V160="Flujo",AD160,V160="Reducción",AD160,V160="Stock",AD160)</f>
        <v>1</v>
      </c>
      <c r="AH160" s="31">
        <f t="shared" si="12"/>
        <v>0</v>
      </c>
      <c r="AI160" s="139"/>
    </row>
    <row r="161" spans="1:35" s="9" customFormat="1" ht="111" customHeight="1" x14ac:dyDescent="0.3">
      <c r="A161" s="143" t="s">
        <v>34</v>
      </c>
      <c r="B161" s="143" t="s">
        <v>514</v>
      </c>
      <c r="C161" s="143" t="s">
        <v>210</v>
      </c>
      <c r="D161" s="143" t="s">
        <v>528</v>
      </c>
      <c r="E161" s="143" t="s">
        <v>529</v>
      </c>
      <c r="F161" s="143" t="s">
        <v>530</v>
      </c>
      <c r="G161" s="143" t="s">
        <v>531</v>
      </c>
      <c r="H161" s="143" t="s">
        <v>532</v>
      </c>
      <c r="I161" s="143" t="s">
        <v>533</v>
      </c>
      <c r="J161" s="144">
        <v>25239231363</v>
      </c>
      <c r="K161" s="144">
        <v>22735930068</v>
      </c>
      <c r="L161" s="144">
        <v>32366800000</v>
      </c>
      <c r="M161" s="144">
        <v>31671535019.139999</v>
      </c>
      <c r="N161" s="144">
        <v>46797257092</v>
      </c>
      <c r="O161" s="144">
        <v>37005672799.010002</v>
      </c>
      <c r="P161" s="149">
        <f>[2]f4!K53</f>
        <v>40000000000</v>
      </c>
      <c r="Q161" s="149">
        <f>[2]f4!N53</f>
        <v>22640451521.220001</v>
      </c>
      <c r="R161" s="143" t="s">
        <v>534</v>
      </c>
      <c r="S161" s="13" t="s">
        <v>535</v>
      </c>
      <c r="T161" s="105" t="s">
        <v>536</v>
      </c>
      <c r="U161" s="52" t="s">
        <v>45</v>
      </c>
      <c r="V161" s="13" t="s">
        <v>127</v>
      </c>
      <c r="W161" s="98">
        <v>0.997</v>
      </c>
      <c r="X161" s="98">
        <v>0.997</v>
      </c>
      <c r="Y161" s="13">
        <v>99.98</v>
      </c>
      <c r="Z161" s="98">
        <v>0.997</v>
      </c>
      <c r="AA161" s="113">
        <v>0.99919999999999998</v>
      </c>
      <c r="AB161" s="98">
        <v>0.997</v>
      </c>
      <c r="AC161" s="105">
        <v>1</v>
      </c>
      <c r="AD161" s="114">
        <v>0.997</v>
      </c>
      <c r="AE161" s="29"/>
      <c r="AF161" s="115"/>
      <c r="AG161" s="105">
        <f>+_xlfn.IFS(V161="Acumulado",X161+Z161+AB161+AD161,V161="Capacidad",AD161,V161="Flujo",AD161,V161="Reducción",AD161,V161="Stock",AD161)</f>
        <v>0.997</v>
      </c>
      <c r="AH161" s="105">
        <f t="shared" si="12"/>
        <v>0</v>
      </c>
      <c r="AI161" s="139" t="s">
        <v>537</v>
      </c>
    </row>
    <row r="162" spans="1:35" s="9" customFormat="1" ht="111" customHeight="1" x14ac:dyDescent="0.3">
      <c r="A162" s="143"/>
      <c r="B162" s="143"/>
      <c r="C162" s="143"/>
      <c r="D162" s="143"/>
      <c r="E162" s="143"/>
      <c r="F162" s="143"/>
      <c r="G162" s="143"/>
      <c r="H162" s="143"/>
      <c r="I162" s="143"/>
      <c r="J162" s="144"/>
      <c r="K162" s="144"/>
      <c r="L162" s="144"/>
      <c r="M162" s="144"/>
      <c r="N162" s="144"/>
      <c r="O162" s="144"/>
      <c r="P162" s="149"/>
      <c r="Q162" s="149"/>
      <c r="R162" s="143"/>
      <c r="S162" s="13" t="s">
        <v>538</v>
      </c>
      <c r="T162" s="13" t="s">
        <v>539</v>
      </c>
      <c r="U162" s="52" t="s">
        <v>45</v>
      </c>
      <c r="V162" s="13" t="s">
        <v>153</v>
      </c>
      <c r="W162" s="13">
        <v>1</v>
      </c>
      <c r="X162" s="13">
        <v>1</v>
      </c>
      <c r="Y162" s="13">
        <v>1</v>
      </c>
      <c r="Z162" s="13">
        <v>1</v>
      </c>
      <c r="AA162" s="13">
        <v>1</v>
      </c>
      <c r="AB162" s="13">
        <v>1</v>
      </c>
      <c r="AC162" s="13">
        <v>1</v>
      </c>
      <c r="AD162" s="15">
        <v>1</v>
      </c>
      <c r="AE162" s="16"/>
      <c r="AF162" s="30"/>
      <c r="AG162" s="13">
        <f>+_xlfn.IFS(V162="Acumulado",X162+Z162+AB162+AD162,V162="Capacidad",AD162,V162="Flujo",AD162,V162="Reducción",AD162,V162="Stock",AD162)</f>
        <v>1</v>
      </c>
      <c r="AH162" s="13">
        <f>+_xlfn.IFS(V162="Acumulado",Y162+AA162+AC162+AE162,V162="Capacidad",AC162,V162="Flujo",AC162,V162="Reducción",AC162,V162="Stock",AE162)</f>
        <v>0</v>
      </c>
      <c r="AI162" s="139"/>
    </row>
    <row r="163" spans="1:35" s="9" customFormat="1" ht="212.1" customHeight="1" x14ac:dyDescent="0.3">
      <c r="A163" s="13" t="s">
        <v>34</v>
      </c>
      <c r="B163" s="13" t="s">
        <v>514</v>
      </c>
      <c r="C163" s="13" t="s">
        <v>36</v>
      </c>
      <c r="D163" s="13" t="s">
        <v>528</v>
      </c>
      <c r="E163" s="13" t="s">
        <v>540</v>
      </c>
      <c r="F163" s="13" t="s">
        <v>541</v>
      </c>
      <c r="G163" s="13" t="s">
        <v>542</v>
      </c>
      <c r="H163" s="13" t="s">
        <v>543</v>
      </c>
      <c r="I163" s="13" t="s">
        <v>544</v>
      </c>
      <c r="J163" s="49"/>
      <c r="K163" s="49"/>
      <c r="L163" s="49"/>
      <c r="M163" s="49"/>
      <c r="N163" s="49"/>
      <c r="O163" s="49"/>
      <c r="P163" s="50"/>
      <c r="Q163" s="50"/>
      <c r="R163" s="13"/>
      <c r="S163" s="13" t="s">
        <v>545</v>
      </c>
      <c r="T163" s="13" t="s">
        <v>546</v>
      </c>
      <c r="U163" s="26" t="s">
        <v>45</v>
      </c>
      <c r="V163" s="13" t="s">
        <v>46</v>
      </c>
      <c r="W163" s="13">
        <v>1</v>
      </c>
      <c r="X163" s="13">
        <v>1</v>
      </c>
      <c r="Y163" s="13">
        <v>1</v>
      </c>
      <c r="Z163" s="13">
        <v>1</v>
      </c>
      <c r="AA163" s="13">
        <v>1</v>
      </c>
      <c r="AB163" s="13">
        <v>4</v>
      </c>
      <c r="AC163" s="13">
        <v>4</v>
      </c>
      <c r="AD163" s="15">
        <v>4</v>
      </c>
      <c r="AE163" s="16"/>
      <c r="AF163" s="16"/>
      <c r="AG163" s="23">
        <f t="shared" ref="AG163:AG164" si="13">+_xlfn.IFS(V163="Acumulado",X163+Z163+AB163+AD163,V163="Capacidad",AD163,V163="Flujo",AD163,V163="Reducción",AD163,V163="Stock",AD163)</f>
        <v>10</v>
      </c>
      <c r="AH163" s="13">
        <f>+_xlfn.IFS(V163="Acumulado",Y163+AA163+AC163+AE163,V163="Capacidad",AC163,V163="Flujo",AC163,V163="Reducción",Y163,V163="Stock",AC163)</f>
        <v>6</v>
      </c>
      <c r="AI163" s="34" t="s">
        <v>547</v>
      </c>
    </row>
    <row r="164" spans="1:35" s="9" customFormat="1" ht="156" x14ac:dyDescent="0.3">
      <c r="A164" s="13" t="s">
        <v>34</v>
      </c>
      <c r="B164" s="13" t="s">
        <v>514</v>
      </c>
      <c r="C164" s="13" t="s">
        <v>36</v>
      </c>
      <c r="D164" s="13" t="s">
        <v>528</v>
      </c>
      <c r="E164" s="13" t="s">
        <v>540</v>
      </c>
      <c r="F164" s="13" t="s">
        <v>548</v>
      </c>
      <c r="G164" s="13" t="s">
        <v>549</v>
      </c>
      <c r="H164" s="13" t="s">
        <v>543</v>
      </c>
      <c r="I164" s="13" t="s">
        <v>544</v>
      </c>
      <c r="J164" s="49"/>
      <c r="K164" s="49"/>
      <c r="L164" s="49"/>
      <c r="M164" s="49"/>
      <c r="N164" s="49"/>
      <c r="O164" s="49"/>
      <c r="P164" s="50"/>
      <c r="Q164" s="50"/>
      <c r="R164" s="13"/>
      <c r="S164" s="13" t="s">
        <v>550</v>
      </c>
      <c r="T164" s="13" t="s">
        <v>551</v>
      </c>
      <c r="U164" s="26" t="s">
        <v>45</v>
      </c>
      <c r="V164" s="13" t="s">
        <v>46</v>
      </c>
      <c r="W164" s="13">
        <v>1</v>
      </c>
      <c r="X164" s="13">
        <v>1</v>
      </c>
      <c r="Y164" s="13">
        <v>1</v>
      </c>
      <c r="Z164" s="13">
        <v>1</v>
      </c>
      <c r="AA164" s="13">
        <v>1</v>
      </c>
      <c r="AB164" s="13">
        <v>4</v>
      </c>
      <c r="AC164" s="13">
        <v>4</v>
      </c>
      <c r="AD164" s="15">
        <v>4</v>
      </c>
      <c r="AE164" s="16"/>
      <c r="AF164" s="16"/>
      <c r="AG164" s="23">
        <f t="shared" si="13"/>
        <v>10</v>
      </c>
      <c r="AH164" s="13">
        <f>+_xlfn.IFS(V164="Acumulado",Y164+AA164+AC164+AE164,V164="Capacidad",AC164,V164="Flujo",AC164,V164="Reducción",Y164,V164="Stock",AC164)</f>
        <v>6</v>
      </c>
      <c r="AI164" s="34" t="s">
        <v>547</v>
      </c>
    </row>
    <row r="165" spans="1:35" s="9" customFormat="1" ht="92.25" customHeight="1" x14ac:dyDescent="0.3">
      <c r="A165" s="136" t="s">
        <v>34</v>
      </c>
      <c r="B165" s="136" t="s">
        <v>514</v>
      </c>
      <c r="C165" s="136" t="s">
        <v>36</v>
      </c>
      <c r="D165" s="136" t="s">
        <v>528</v>
      </c>
      <c r="E165" s="136" t="s">
        <v>552</v>
      </c>
      <c r="F165" s="136" t="s">
        <v>553</v>
      </c>
      <c r="G165" s="136" t="s">
        <v>554</v>
      </c>
      <c r="H165" s="136" t="s">
        <v>555</v>
      </c>
      <c r="I165" s="136" t="s">
        <v>552</v>
      </c>
      <c r="J165" s="136"/>
      <c r="K165" s="136"/>
      <c r="L165" s="136"/>
      <c r="M165" s="136"/>
      <c r="N165" s="144">
        <v>652000000</v>
      </c>
      <c r="O165" s="144">
        <v>629064485</v>
      </c>
      <c r="P165" s="149">
        <f>[2]f4!K56</f>
        <v>4169638635</v>
      </c>
      <c r="Q165" s="149">
        <f>[2]f4!N56</f>
        <v>3127228975</v>
      </c>
      <c r="R165" s="136" t="s">
        <v>556</v>
      </c>
      <c r="S165" s="13" t="s">
        <v>557</v>
      </c>
      <c r="T165" s="13" t="s">
        <v>558</v>
      </c>
      <c r="U165" s="97" t="s">
        <v>45</v>
      </c>
      <c r="V165" s="13" t="s">
        <v>100</v>
      </c>
      <c r="W165" s="27">
        <v>0.3</v>
      </c>
      <c r="X165" s="27">
        <v>0.5</v>
      </c>
      <c r="Y165" s="31">
        <v>0.5</v>
      </c>
      <c r="Z165" s="27">
        <v>0.7</v>
      </c>
      <c r="AA165" s="31">
        <v>0.7</v>
      </c>
      <c r="AB165" s="27">
        <v>0.8</v>
      </c>
      <c r="AC165" s="27">
        <v>0.8</v>
      </c>
      <c r="AD165" s="28">
        <v>1</v>
      </c>
      <c r="AE165" s="75"/>
      <c r="AF165" s="16"/>
      <c r="AG165" s="31">
        <f>+_xlfn.IFS(V165="Acumulado",X165+Z165+AB165+AD165,V165="Capacidad",AD165,V165="Flujo",AD165,V165="Reducción",AD165,V165="Stock",AD165)</f>
        <v>1</v>
      </c>
      <c r="AH165" s="31">
        <f>+_xlfn.IFS(V165="Acumulado",Y165+AA165+AC165+AE165,V165="Capacidad",AE165,V165="Flujo",AC165,V165="Reducción",Y165,V165="Stock",AC165)</f>
        <v>0</v>
      </c>
      <c r="AI165" s="150" t="s">
        <v>559</v>
      </c>
    </row>
    <row r="166" spans="1:35" s="9" customFormat="1" ht="153" customHeight="1" x14ac:dyDescent="0.3">
      <c r="A166" s="138"/>
      <c r="B166" s="138"/>
      <c r="C166" s="138"/>
      <c r="D166" s="138"/>
      <c r="E166" s="138"/>
      <c r="F166" s="138"/>
      <c r="G166" s="138"/>
      <c r="H166" s="138"/>
      <c r="I166" s="138"/>
      <c r="J166" s="138"/>
      <c r="K166" s="138"/>
      <c r="L166" s="138"/>
      <c r="M166" s="138"/>
      <c r="N166" s="144"/>
      <c r="O166" s="144"/>
      <c r="P166" s="149"/>
      <c r="Q166" s="149"/>
      <c r="R166" s="138"/>
      <c r="S166" s="13" t="s">
        <v>560</v>
      </c>
      <c r="T166" s="13" t="s">
        <v>561</v>
      </c>
      <c r="U166" s="52" t="s">
        <v>562</v>
      </c>
      <c r="V166" s="13" t="s">
        <v>100</v>
      </c>
      <c r="W166" s="27">
        <v>0.1</v>
      </c>
      <c r="X166" s="27">
        <v>0</v>
      </c>
      <c r="Y166" s="31">
        <v>0</v>
      </c>
      <c r="Z166" s="27">
        <v>0.8</v>
      </c>
      <c r="AA166" s="31">
        <v>0.8</v>
      </c>
      <c r="AB166" s="27">
        <v>0.9</v>
      </c>
      <c r="AC166" s="106">
        <v>0.9</v>
      </c>
      <c r="AD166" s="28">
        <v>1</v>
      </c>
      <c r="AE166" s="75"/>
      <c r="AF166" s="16"/>
      <c r="AG166" s="31">
        <f>+_xlfn.IFS(V166="Acumulado",X166+Z166+AB166+AD166,V166="Capacidad",AD166,V166="Flujo",AD166,V166="Reducción",AD166,V166="Stock",AD166)</f>
        <v>1</v>
      </c>
      <c r="AH166" s="31">
        <f>+_xlfn.IFS(V166="Acumulado",Y166+AA166+AC166+AE166,V166="Capacidad",AE166,V166="Flujo",AC166,V166="Reducción",Y166,V166="Stock",AC166)</f>
        <v>0</v>
      </c>
      <c r="AI166" s="152"/>
    </row>
    <row r="167" spans="1:35" s="9" customFormat="1" ht="57" customHeight="1" x14ac:dyDescent="0.3">
      <c r="A167" s="143" t="s">
        <v>34</v>
      </c>
      <c r="B167" s="143" t="s">
        <v>514</v>
      </c>
      <c r="C167" s="143" t="s">
        <v>36</v>
      </c>
      <c r="D167" s="143" t="s">
        <v>528</v>
      </c>
      <c r="E167" s="143" t="s">
        <v>540</v>
      </c>
      <c r="F167" s="143" t="s">
        <v>563</v>
      </c>
      <c r="G167" s="143" t="s">
        <v>564</v>
      </c>
      <c r="H167" s="143" t="s">
        <v>565</v>
      </c>
      <c r="I167" s="143" t="s">
        <v>566</v>
      </c>
      <c r="J167" s="143"/>
      <c r="K167" s="143"/>
      <c r="L167" s="143"/>
      <c r="M167" s="143"/>
      <c r="N167" s="143"/>
      <c r="O167" s="143"/>
      <c r="P167" s="148"/>
      <c r="Q167" s="148"/>
      <c r="R167" s="143"/>
      <c r="S167" s="13" t="s">
        <v>567</v>
      </c>
      <c r="T167" s="13" t="s">
        <v>568</v>
      </c>
      <c r="U167" s="52" t="s">
        <v>45</v>
      </c>
      <c r="V167" s="13" t="s">
        <v>153</v>
      </c>
      <c r="W167" s="116">
        <v>1</v>
      </c>
      <c r="X167" s="116">
        <v>1</v>
      </c>
      <c r="Y167" s="27">
        <v>1</v>
      </c>
      <c r="Z167" s="116">
        <v>1</v>
      </c>
      <c r="AA167" s="116">
        <v>1</v>
      </c>
      <c r="AB167" s="116">
        <v>1</v>
      </c>
      <c r="AC167" s="31">
        <v>1</v>
      </c>
      <c r="AD167" s="117">
        <v>1</v>
      </c>
      <c r="AE167" s="118"/>
      <c r="AF167" s="32"/>
      <c r="AG167" s="31">
        <f>+_xlfn.IFS(V167="Acumulado",X167+Z167+AB167+AD167,V167="Capacidad",AD167,V167="Flujo",AD167,V167="Reducción",AD167,V167="Stock",AD167)</f>
        <v>1</v>
      </c>
      <c r="AH167" s="31">
        <f>+_xlfn.IFS(V167="Acumulado",Y167+AA167+AC167+AE167,V167="Capacidad",AC167,V167="Flujo",AC167,V167="Reducción",AC167,V167="Stock",AE167)</f>
        <v>0</v>
      </c>
      <c r="AI167" s="139" t="s">
        <v>569</v>
      </c>
    </row>
    <row r="168" spans="1:35" s="9" customFormat="1" ht="69.75" customHeight="1" x14ac:dyDescent="0.3">
      <c r="A168" s="143"/>
      <c r="B168" s="143"/>
      <c r="C168" s="143"/>
      <c r="D168" s="143"/>
      <c r="E168" s="143"/>
      <c r="F168" s="143"/>
      <c r="G168" s="143"/>
      <c r="H168" s="143"/>
      <c r="I168" s="143"/>
      <c r="J168" s="143"/>
      <c r="K168" s="143"/>
      <c r="L168" s="143"/>
      <c r="M168" s="143"/>
      <c r="N168" s="143"/>
      <c r="O168" s="143"/>
      <c r="P168" s="148"/>
      <c r="Q168" s="148"/>
      <c r="R168" s="143"/>
      <c r="S168" s="13" t="s">
        <v>570</v>
      </c>
      <c r="T168" s="13" t="s">
        <v>571</v>
      </c>
      <c r="U168" s="26" t="s">
        <v>45</v>
      </c>
      <c r="V168" s="13" t="s">
        <v>46</v>
      </c>
      <c r="W168" s="22">
        <v>0</v>
      </c>
      <c r="X168" s="22">
        <v>2</v>
      </c>
      <c r="Y168" s="13">
        <v>2</v>
      </c>
      <c r="Z168" s="13">
        <v>2</v>
      </c>
      <c r="AA168" s="22">
        <v>2</v>
      </c>
      <c r="AB168" s="22">
        <v>0</v>
      </c>
      <c r="AC168" s="13">
        <v>3</v>
      </c>
      <c r="AD168" s="119">
        <v>0</v>
      </c>
      <c r="AE168" s="103"/>
      <c r="AF168" s="16"/>
      <c r="AG168" s="23">
        <f t="shared" ref="AG168" si="14">+_xlfn.IFS(V168="Acumulado",X168+Z168+AB168+AD168,V168="Capacidad",AD168,V168="Flujo",AD168,V168="Reducción",AD168,V168="Stock",AD168)</f>
        <v>4</v>
      </c>
      <c r="AH168" s="13">
        <f>+_xlfn.IFS(V168="Acumulado",Y168+AA168+AC168+AE168,V168="Capacidad",AC168,V168="Flujo",AC168,V168="Reducción",Y168,V168="Stock",AC168)</f>
        <v>7</v>
      </c>
      <c r="AI168" s="139"/>
    </row>
    <row r="169" spans="1:35" s="9" customFormat="1" ht="81" customHeight="1" x14ac:dyDescent="0.3">
      <c r="A169" s="143"/>
      <c r="B169" s="143"/>
      <c r="C169" s="143"/>
      <c r="D169" s="143"/>
      <c r="E169" s="143"/>
      <c r="F169" s="143"/>
      <c r="G169" s="143"/>
      <c r="H169" s="143"/>
      <c r="I169" s="143"/>
      <c r="J169" s="143"/>
      <c r="K169" s="143"/>
      <c r="L169" s="143"/>
      <c r="M169" s="143"/>
      <c r="N169" s="143"/>
      <c r="O169" s="143"/>
      <c r="P169" s="148"/>
      <c r="Q169" s="148"/>
      <c r="R169" s="143"/>
      <c r="S169" s="13" t="s">
        <v>572</v>
      </c>
      <c r="T169" s="13" t="s">
        <v>573</v>
      </c>
      <c r="U169" s="26" t="s">
        <v>574</v>
      </c>
      <c r="V169" s="13" t="s">
        <v>46</v>
      </c>
      <c r="W169" s="22">
        <v>0</v>
      </c>
      <c r="X169" s="22">
        <v>15</v>
      </c>
      <c r="Y169" s="22">
        <v>15</v>
      </c>
      <c r="Z169" s="22">
        <v>15</v>
      </c>
      <c r="AA169" s="22">
        <v>15</v>
      </c>
      <c r="AB169" s="22">
        <v>15</v>
      </c>
      <c r="AC169" s="13">
        <v>16</v>
      </c>
      <c r="AD169" s="119">
        <v>0</v>
      </c>
      <c r="AE169" s="103"/>
      <c r="AF169" s="32"/>
      <c r="AG169" s="13">
        <f>+_xlfn.IFS(V169="Acumulado",X169+Z169+AB169+AD169,V169="Capacidad",AB169,V169="Flujo",AB169,V169="Reducción",AB169,V169="Stock",AB169)</f>
        <v>45</v>
      </c>
      <c r="AH169" s="13">
        <f>+_xlfn.IFS(V169="Acumulado",Y169+AA169+AC169+AE169,V169="Capacidad",AC169,V169="Flujo",AC169,V169="Reducción",AC169,V169="Stock",AC169)</f>
        <v>46</v>
      </c>
      <c r="AI169" s="139"/>
    </row>
    <row r="170" spans="1:35" s="9" customFormat="1" ht="55.5" customHeight="1" x14ac:dyDescent="0.3">
      <c r="A170" s="143"/>
      <c r="B170" s="143"/>
      <c r="C170" s="143"/>
      <c r="D170" s="143"/>
      <c r="E170" s="143"/>
      <c r="F170" s="143"/>
      <c r="G170" s="143"/>
      <c r="H170" s="143"/>
      <c r="I170" s="143"/>
      <c r="J170" s="143"/>
      <c r="K170" s="143"/>
      <c r="L170" s="143"/>
      <c r="M170" s="143"/>
      <c r="N170" s="143"/>
      <c r="O170" s="143"/>
      <c r="P170" s="148"/>
      <c r="Q170" s="148"/>
      <c r="R170" s="143"/>
      <c r="S170" s="13" t="s">
        <v>575</v>
      </c>
      <c r="T170" s="13" t="s">
        <v>576</v>
      </c>
      <c r="U170" s="26" t="s">
        <v>45</v>
      </c>
      <c r="V170" s="13" t="s">
        <v>46</v>
      </c>
      <c r="W170" s="22">
        <v>11</v>
      </c>
      <c r="X170" s="22">
        <v>4</v>
      </c>
      <c r="Y170" s="13">
        <v>4</v>
      </c>
      <c r="Z170" s="22">
        <v>4</v>
      </c>
      <c r="AA170" s="22">
        <v>4</v>
      </c>
      <c r="AB170" s="22">
        <v>4</v>
      </c>
      <c r="AC170" s="13">
        <v>4</v>
      </c>
      <c r="AD170" s="119">
        <v>4</v>
      </c>
      <c r="AE170" s="103"/>
      <c r="AF170" s="120"/>
      <c r="AG170" s="13">
        <f t="shared" ref="AG170:AG175" si="15">+_xlfn.IFS(V170="Acumulado",X170+Z170+AB170+AD170,V170="Capacidad",AD170,V170="Flujo",AD170,V170="Reducción",AD170,V170="Stock",AD170)</f>
        <v>16</v>
      </c>
      <c r="AH170" s="13">
        <f>+_xlfn.IFS(V170="Acumulado",Y170+AA170+AC170+AE170,V170="Capacidad",AC170,V170="Flujo",AC170,V170="Reducción",Y170,V170="Stock",AC170)</f>
        <v>12</v>
      </c>
      <c r="AI170" s="139"/>
    </row>
    <row r="171" spans="1:35" s="9" customFormat="1" ht="192.6" customHeight="1" x14ac:dyDescent="0.3">
      <c r="A171" s="13" t="s">
        <v>34</v>
      </c>
      <c r="B171" s="13" t="s">
        <v>514</v>
      </c>
      <c r="C171" s="13" t="s">
        <v>36</v>
      </c>
      <c r="D171" s="13" t="s">
        <v>528</v>
      </c>
      <c r="E171" s="13" t="s">
        <v>540</v>
      </c>
      <c r="F171" s="13" t="s">
        <v>577</v>
      </c>
      <c r="G171" s="13" t="s">
        <v>578</v>
      </c>
      <c r="H171" s="13" t="s">
        <v>579</v>
      </c>
      <c r="I171" s="13" t="s">
        <v>580</v>
      </c>
      <c r="J171" s="49"/>
      <c r="K171" s="49"/>
      <c r="L171" s="49"/>
      <c r="M171" s="49"/>
      <c r="N171" s="49"/>
      <c r="O171" s="49"/>
      <c r="P171" s="50"/>
      <c r="Q171" s="50"/>
      <c r="R171" s="13"/>
      <c r="S171" s="13" t="s">
        <v>581</v>
      </c>
      <c r="T171" s="121" t="s">
        <v>582</v>
      </c>
      <c r="U171" s="52" t="s">
        <v>45</v>
      </c>
      <c r="V171" s="13" t="s">
        <v>127</v>
      </c>
      <c r="W171" s="31">
        <v>1</v>
      </c>
      <c r="X171" s="27">
        <v>1</v>
      </c>
      <c r="Y171" s="27">
        <v>1</v>
      </c>
      <c r="Z171" s="27">
        <v>1</v>
      </c>
      <c r="AA171" s="27">
        <v>1</v>
      </c>
      <c r="AB171" s="27">
        <v>1</v>
      </c>
      <c r="AC171" s="31">
        <v>1</v>
      </c>
      <c r="AD171" s="28">
        <v>1</v>
      </c>
      <c r="AE171" s="75"/>
      <c r="AF171" s="122"/>
      <c r="AG171" s="31">
        <f t="shared" si="15"/>
        <v>1</v>
      </c>
      <c r="AH171" s="31">
        <f>+_xlfn.IFS(V171="Acumulado",Y171+AA171+AC171+AE171,V171="Capacidad",AC171,V171="Flujo",AE171,V171="Reducción",AC171,V171="Stock",AC171)</f>
        <v>0</v>
      </c>
      <c r="AI171" s="34" t="s">
        <v>583</v>
      </c>
    </row>
    <row r="172" spans="1:35" s="9" customFormat="1" ht="74.099999999999994" customHeight="1" x14ac:dyDescent="0.3">
      <c r="A172" s="136" t="s">
        <v>34</v>
      </c>
      <c r="B172" s="136" t="s">
        <v>514</v>
      </c>
      <c r="C172" s="136" t="s">
        <v>36</v>
      </c>
      <c r="D172" s="136" t="s">
        <v>528</v>
      </c>
      <c r="E172" s="136" t="s">
        <v>584</v>
      </c>
      <c r="F172" s="136" t="s">
        <v>585</v>
      </c>
      <c r="G172" s="136" t="s">
        <v>586</v>
      </c>
      <c r="H172" s="136" t="s">
        <v>587</v>
      </c>
      <c r="I172" s="136" t="s">
        <v>588</v>
      </c>
      <c r="J172" s="136"/>
      <c r="K172" s="136"/>
      <c r="L172" s="136"/>
      <c r="M172" s="136"/>
      <c r="N172" s="136"/>
      <c r="O172" s="136"/>
      <c r="P172" s="153"/>
      <c r="Q172" s="153"/>
      <c r="R172" s="136"/>
      <c r="S172" s="13" t="s">
        <v>589</v>
      </c>
      <c r="T172" s="13" t="s">
        <v>590</v>
      </c>
      <c r="U172" s="97" t="s">
        <v>45</v>
      </c>
      <c r="V172" s="13" t="s">
        <v>153</v>
      </c>
      <c r="W172" s="27">
        <v>1</v>
      </c>
      <c r="X172" s="27">
        <v>1</v>
      </c>
      <c r="Y172" s="31">
        <v>1</v>
      </c>
      <c r="Z172" s="27">
        <v>1</v>
      </c>
      <c r="AA172" s="31">
        <v>1</v>
      </c>
      <c r="AB172" s="27">
        <v>1</v>
      </c>
      <c r="AC172" s="31">
        <v>1</v>
      </c>
      <c r="AD172" s="28">
        <v>1</v>
      </c>
      <c r="AE172" s="75"/>
      <c r="AF172" s="16"/>
      <c r="AG172" s="31">
        <f t="shared" si="15"/>
        <v>1</v>
      </c>
      <c r="AH172" s="31">
        <f>+_xlfn.IFS(V172="Acumulado",Y172+AA172+AC172+AE172,V172="Capacidad",AC172,V172="Flujo",AC172,V172="Reducción",AC172,V172="Stock",AE172)</f>
        <v>0</v>
      </c>
      <c r="AI172" s="150" t="s">
        <v>559</v>
      </c>
    </row>
    <row r="173" spans="1:35" s="9" customFormat="1" ht="74.099999999999994" customHeight="1" x14ac:dyDescent="0.3">
      <c r="A173" s="138"/>
      <c r="B173" s="138"/>
      <c r="C173" s="138"/>
      <c r="D173" s="138"/>
      <c r="E173" s="138"/>
      <c r="F173" s="138"/>
      <c r="G173" s="138"/>
      <c r="H173" s="138"/>
      <c r="I173" s="138"/>
      <c r="J173" s="138"/>
      <c r="K173" s="138"/>
      <c r="L173" s="138"/>
      <c r="M173" s="138"/>
      <c r="N173" s="138"/>
      <c r="O173" s="138"/>
      <c r="P173" s="154"/>
      <c r="Q173" s="154"/>
      <c r="R173" s="138"/>
      <c r="S173" s="13" t="s">
        <v>591</v>
      </c>
      <c r="T173" s="13" t="s">
        <v>592</v>
      </c>
      <c r="U173" s="52" t="s">
        <v>45</v>
      </c>
      <c r="V173" s="13" t="s">
        <v>153</v>
      </c>
      <c r="W173" s="27">
        <v>0</v>
      </c>
      <c r="X173" s="27">
        <v>0</v>
      </c>
      <c r="Y173" s="31">
        <v>0</v>
      </c>
      <c r="Z173" s="27">
        <v>1</v>
      </c>
      <c r="AA173" s="31">
        <v>1</v>
      </c>
      <c r="AB173" s="27">
        <v>1</v>
      </c>
      <c r="AC173" s="31">
        <v>1</v>
      </c>
      <c r="AD173" s="28">
        <v>1</v>
      </c>
      <c r="AE173" s="75"/>
      <c r="AF173" s="16"/>
      <c r="AG173" s="31">
        <f t="shared" si="15"/>
        <v>1</v>
      </c>
      <c r="AH173" s="31">
        <f>+_xlfn.IFS(V173="Acumulado",Y173+AA173+AC173+AE173,V173="Capacidad",AC173,V173="Flujo",AC173,V173="Reducción",AC173,V173="Stock",AE173)</f>
        <v>0</v>
      </c>
      <c r="AI173" s="152"/>
    </row>
    <row r="174" spans="1:35" s="9" customFormat="1" ht="41.1" customHeight="1" x14ac:dyDescent="0.3">
      <c r="A174" s="143" t="s">
        <v>34</v>
      </c>
      <c r="B174" s="143" t="s">
        <v>514</v>
      </c>
      <c r="C174" s="143" t="s">
        <v>36</v>
      </c>
      <c r="D174" s="143" t="s">
        <v>593</v>
      </c>
      <c r="E174" s="143" t="s">
        <v>594</v>
      </c>
      <c r="F174" s="143" t="s">
        <v>595</v>
      </c>
      <c r="G174" s="143" t="s">
        <v>596</v>
      </c>
      <c r="H174" s="143" t="s">
        <v>597</v>
      </c>
      <c r="I174" s="143" t="s">
        <v>598</v>
      </c>
      <c r="J174" s="143"/>
      <c r="K174" s="143"/>
      <c r="L174" s="143"/>
      <c r="M174" s="143"/>
      <c r="N174" s="143"/>
      <c r="O174" s="143"/>
      <c r="P174" s="148"/>
      <c r="Q174" s="148"/>
      <c r="R174" s="143"/>
      <c r="S174" s="13" t="s">
        <v>599</v>
      </c>
      <c r="T174" s="13" t="s">
        <v>600</v>
      </c>
      <c r="U174" s="26" t="s">
        <v>45</v>
      </c>
      <c r="V174" s="13" t="s">
        <v>46</v>
      </c>
      <c r="W174" s="13">
        <v>1</v>
      </c>
      <c r="X174" s="13">
        <v>4</v>
      </c>
      <c r="Y174" s="13">
        <v>4</v>
      </c>
      <c r="Z174" s="13">
        <v>4</v>
      </c>
      <c r="AA174" s="13">
        <v>4</v>
      </c>
      <c r="AB174" s="13">
        <v>4</v>
      </c>
      <c r="AC174" s="13">
        <v>4</v>
      </c>
      <c r="AD174" s="15">
        <v>4</v>
      </c>
      <c r="AE174" s="16"/>
      <c r="AF174" s="16"/>
      <c r="AG174" s="13">
        <f t="shared" si="15"/>
        <v>16</v>
      </c>
      <c r="AH174" s="13">
        <f>+_xlfn.IFS(V174="Acumulado",Y174+AA174+AC174+AE174,V174="Capacidad",AC174,V174="Flujo",AC174,V174="Reducción",Y174,V174="Stock",AC174)</f>
        <v>12</v>
      </c>
      <c r="AI174" s="139" t="s">
        <v>601</v>
      </c>
    </row>
    <row r="175" spans="1:35" s="9" customFormat="1" ht="71.400000000000006" customHeight="1" x14ac:dyDescent="0.3">
      <c r="A175" s="143"/>
      <c r="B175" s="143"/>
      <c r="C175" s="143"/>
      <c r="D175" s="143"/>
      <c r="E175" s="143"/>
      <c r="F175" s="143"/>
      <c r="G175" s="143"/>
      <c r="H175" s="143"/>
      <c r="I175" s="143"/>
      <c r="J175" s="143"/>
      <c r="K175" s="143"/>
      <c r="L175" s="143"/>
      <c r="M175" s="143"/>
      <c r="N175" s="143"/>
      <c r="O175" s="143"/>
      <c r="P175" s="148"/>
      <c r="Q175" s="148"/>
      <c r="R175" s="143"/>
      <c r="S175" s="13" t="s">
        <v>602</v>
      </c>
      <c r="T175" s="13" t="s">
        <v>603</v>
      </c>
      <c r="U175" s="26" t="s">
        <v>45</v>
      </c>
      <c r="V175" s="13" t="s">
        <v>46</v>
      </c>
      <c r="W175" s="13">
        <v>1</v>
      </c>
      <c r="X175" s="13">
        <v>4</v>
      </c>
      <c r="Y175" s="13">
        <v>4</v>
      </c>
      <c r="Z175" s="13">
        <v>4</v>
      </c>
      <c r="AA175" s="13">
        <v>4</v>
      </c>
      <c r="AB175" s="13">
        <v>4</v>
      </c>
      <c r="AC175" s="13">
        <v>4</v>
      </c>
      <c r="AD175" s="15">
        <v>4</v>
      </c>
      <c r="AE175" s="16"/>
      <c r="AF175" s="16"/>
      <c r="AG175" s="13">
        <f t="shared" si="15"/>
        <v>16</v>
      </c>
      <c r="AH175" s="13">
        <f>+_xlfn.IFS(V175="Acumulado",Y175+AA175+AC175+AE175,V175="Capacidad",AC175,V175="Flujo",AC175,V175="Reducción",Y175,V175="Stock",AC175)</f>
        <v>12</v>
      </c>
      <c r="AI175" s="139"/>
    </row>
    <row r="176" spans="1:35" s="9" customFormat="1" ht="87" customHeight="1" x14ac:dyDescent="0.3">
      <c r="A176" s="136" t="s">
        <v>34</v>
      </c>
      <c r="B176" s="136" t="s">
        <v>514</v>
      </c>
      <c r="C176" s="136" t="s">
        <v>36</v>
      </c>
      <c r="D176" s="136" t="s">
        <v>593</v>
      </c>
      <c r="E176" s="136" t="s">
        <v>604</v>
      </c>
      <c r="F176" s="136" t="s">
        <v>605</v>
      </c>
      <c r="G176" s="136" t="s">
        <v>606</v>
      </c>
      <c r="H176" s="136" t="s">
        <v>107</v>
      </c>
      <c r="I176" s="136" t="s">
        <v>607</v>
      </c>
      <c r="J176" s="140">
        <v>1380000000</v>
      </c>
      <c r="K176" s="140">
        <v>1380000000</v>
      </c>
      <c r="L176" s="140">
        <v>3280000000</v>
      </c>
      <c r="M176" s="140">
        <v>3230000000</v>
      </c>
      <c r="N176" s="140">
        <v>4355694200</v>
      </c>
      <c r="O176" s="140">
        <v>3514194200</v>
      </c>
      <c r="P176" s="145">
        <f>[2]f4!K61</f>
        <v>4515230861</v>
      </c>
      <c r="Q176" s="145">
        <f>[2]f4!N61</f>
        <v>1000000000</v>
      </c>
      <c r="R176" s="136" t="s">
        <v>302</v>
      </c>
      <c r="S176" s="13" t="s">
        <v>608</v>
      </c>
      <c r="T176" s="13" t="s">
        <v>609</v>
      </c>
      <c r="U176" s="97" t="s">
        <v>610</v>
      </c>
      <c r="V176" s="13" t="s">
        <v>153</v>
      </c>
      <c r="W176" s="13">
        <v>1</v>
      </c>
      <c r="X176" s="13">
        <v>1</v>
      </c>
      <c r="Y176" s="13">
        <v>1</v>
      </c>
      <c r="Z176" s="13">
        <v>0</v>
      </c>
      <c r="AA176" s="13"/>
      <c r="AB176" s="13">
        <v>0</v>
      </c>
      <c r="AC176" s="13"/>
      <c r="AD176" s="15">
        <v>0</v>
      </c>
      <c r="AE176" s="16"/>
      <c r="AF176" s="16"/>
      <c r="AG176" s="13">
        <v>1</v>
      </c>
      <c r="AH176" s="23">
        <f>+_xlfn.IFS(V176="Acumulado",Y176+AA176+AC176+AE176,V176="Capacidad",AA176,V176="Flujo",AA176,V176="Reducción",Y176,V176="Stock",Y176)</f>
        <v>1</v>
      </c>
      <c r="AI176" s="150" t="s">
        <v>154</v>
      </c>
    </row>
    <row r="177" spans="1:35" s="9" customFormat="1" ht="87" customHeight="1" x14ac:dyDescent="0.3">
      <c r="A177" s="137"/>
      <c r="B177" s="137"/>
      <c r="C177" s="137"/>
      <c r="D177" s="137"/>
      <c r="E177" s="137"/>
      <c r="F177" s="137"/>
      <c r="G177" s="137"/>
      <c r="H177" s="137"/>
      <c r="I177" s="137"/>
      <c r="J177" s="141"/>
      <c r="K177" s="141"/>
      <c r="L177" s="141"/>
      <c r="M177" s="141"/>
      <c r="N177" s="141"/>
      <c r="O177" s="141"/>
      <c r="P177" s="146"/>
      <c r="Q177" s="146"/>
      <c r="R177" s="137"/>
      <c r="S177" s="13" t="s">
        <v>611</v>
      </c>
      <c r="T177" s="13" t="s">
        <v>612</v>
      </c>
      <c r="U177" s="97" t="s">
        <v>45</v>
      </c>
      <c r="V177" s="13" t="s">
        <v>127</v>
      </c>
      <c r="W177" s="13">
        <v>0</v>
      </c>
      <c r="X177" s="13">
        <v>0</v>
      </c>
      <c r="Y177" s="13">
        <v>0</v>
      </c>
      <c r="Z177" s="13">
        <v>1</v>
      </c>
      <c r="AA177" s="13">
        <v>1</v>
      </c>
      <c r="AB177" s="31">
        <v>1</v>
      </c>
      <c r="AC177" s="31">
        <v>1</v>
      </c>
      <c r="AD177" s="67">
        <v>1</v>
      </c>
      <c r="AE177" s="68"/>
      <c r="AF177" s="16"/>
      <c r="AG177" s="31">
        <f t="shared" ref="AG177:AG183" si="16">+_xlfn.IFS(V177="Acumulado",X177+Z177+AB177+AD177,V177="Capacidad",AD177,V177="Flujo",AD177,V177="Reducción",AD177,V177="Stock",AD177)</f>
        <v>1</v>
      </c>
      <c r="AH177" s="31">
        <f>+_xlfn.IFS(V177="Acumulado",Y177+AA177+AC177+AE177,V177="Capacidad",AC177,V177="Flujo",AE177,V177="Reducción",AC177,V177="Stock",AC177)</f>
        <v>0</v>
      </c>
      <c r="AI177" s="151"/>
    </row>
    <row r="178" spans="1:35" s="9" customFormat="1" ht="87" customHeight="1" x14ac:dyDescent="0.3">
      <c r="A178" s="137"/>
      <c r="B178" s="137"/>
      <c r="C178" s="137"/>
      <c r="D178" s="137"/>
      <c r="E178" s="137"/>
      <c r="F178" s="137"/>
      <c r="G178" s="137"/>
      <c r="H178" s="137"/>
      <c r="I178" s="137"/>
      <c r="J178" s="141"/>
      <c r="K178" s="141"/>
      <c r="L178" s="141"/>
      <c r="M178" s="141"/>
      <c r="N178" s="141"/>
      <c r="O178" s="141"/>
      <c r="P178" s="146"/>
      <c r="Q178" s="146"/>
      <c r="R178" s="137"/>
      <c r="S178" s="13" t="s">
        <v>613</v>
      </c>
      <c r="T178" s="13" t="s">
        <v>614</v>
      </c>
      <c r="U178" s="21" t="s">
        <v>45</v>
      </c>
      <c r="V178" s="13" t="s">
        <v>46</v>
      </c>
      <c r="W178" s="13">
        <v>0</v>
      </c>
      <c r="X178" s="13">
        <v>0</v>
      </c>
      <c r="Y178" s="13">
        <v>0</v>
      </c>
      <c r="Z178" s="13">
        <v>1</v>
      </c>
      <c r="AA178" s="13">
        <v>1</v>
      </c>
      <c r="AB178" s="13">
        <v>1</v>
      </c>
      <c r="AC178" s="13">
        <v>1</v>
      </c>
      <c r="AD178" s="15">
        <v>1</v>
      </c>
      <c r="AE178" s="16"/>
      <c r="AF178" s="16"/>
      <c r="AG178" s="13">
        <f t="shared" si="16"/>
        <v>3</v>
      </c>
      <c r="AH178" s="13">
        <f>+_xlfn.IFS(V178="Acumulado",Y178+AA178+AC178+AE178,V178="Capacidad",AC178,V178="Flujo",AC178,V178="Reducción",Y178,V178="Stock",AC178)</f>
        <v>2</v>
      </c>
      <c r="AI178" s="151"/>
    </row>
    <row r="179" spans="1:35" s="9" customFormat="1" ht="87" customHeight="1" x14ac:dyDescent="0.3">
      <c r="A179" s="137"/>
      <c r="B179" s="137"/>
      <c r="C179" s="137"/>
      <c r="D179" s="137"/>
      <c r="E179" s="137"/>
      <c r="F179" s="137"/>
      <c r="G179" s="137"/>
      <c r="H179" s="137"/>
      <c r="I179" s="137"/>
      <c r="J179" s="141"/>
      <c r="K179" s="141"/>
      <c r="L179" s="141"/>
      <c r="M179" s="141"/>
      <c r="N179" s="141"/>
      <c r="O179" s="141"/>
      <c r="P179" s="146"/>
      <c r="Q179" s="146"/>
      <c r="R179" s="137"/>
      <c r="S179" s="13" t="s">
        <v>615</v>
      </c>
      <c r="T179" s="13" t="s">
        <v>616</v>
      </c>
      <c r="U179" s="123" t="s">
        <v>574</v>
      </c>
      <c r="V179" s="13" t="s">
        <v>46</v>
      </c>
      <c r="W179" s="13">
        <v>0</v>
      </c>
      <c r="X179" s="13">
        <v>0</v>
      </c>
      <c r="Y179" s="13">
        <v>0</v>
      </c>
      <c r="Z179" s="13">
        <v>0</v>
      </c>
      <c r="AA179" s="13">
        <v>0</v>
      </c>
      <c r="AB179" s="13">
        <v>1</v>
      </c>
      <c r="AC179" s="13">
        <v>0.25</v>
      </c>
      <c r="AD179" s="15">
        <v>0</v>
      </c>
      <c r="AE179" s="16"/>
      <c r="AF179" s="16"/>
      <c r="AG179" s="13">
        <f t="shared" si="16"/>
        <v>1</v>
      </c>
      <c r="AH179" s="13">
        <f>+_xlfn.IFS(V179="Acumulado",Y179+AA179+AC179+AE179,V179="Capacidad",AC179,V179="Flujo",AC179,V179="Reducción",Y179,V179="Stock",AC179)</f>
        <v>0.25</v>
      </c>
      <c r="AI179" s="151"/>
    </row>
    <row r="180" spans="1:35" s="9" customFormat="1" ht="87" customHeight="1" x14ac:dyDescent="0.3">
      <c r="A180" s="138"/>
      <c r="B180" s="138"/>
      <c r="C180" s="138"/>
      <c r="D180" s="138"/>
      <c r="E180" s="138"/>
      <c r="F180" s="138"/>
      <c r="G180" s="138"/>
      <c r="H180" s="138"/>
      <c r="I180" s="138"/>
      <c r="J180" s="142"/>
      <c r="K180" s="142"/>
      <c r="L180" s="142"/>
      <c r="M180" s="142"/>
      <c r="N180" s="142"/>
      <c r="O180" s="142"/>
      <c r="P180" s="147"/>
      <c r="Q180" s="147"/>
      <c r="R180" s="138"/>
      <c r="S180" s="13" t="s">
        <v>617</v>
      </c>
      <c r="T180" s="13" t="s">
        <v>618</v>
      </c>
      <c r="U180" s="52" t="s">
        <v>45</v>
      </c>
      <c r="V180" s="13" t="s">
        <v>127</v>
      </c>
      <c r="W180" s="13">
        <v>0</v>
      </c>
      <c r="X180" s="13">
        <v>0</v>
      </c>
      <c r="Y180" s="13">
        <v>0</v>
      </c>
      <c r="Z180" s="13">
        <v>2</v>
      </c>
      <c r="AA180" s="13">
        <v>2</v>
      </c>
      <c r="AB180" s="27">
        <v>1</v>
      </c>
      <c r="AC180" s="31">
        <v>1</v>
      </c>
      <c r="AD180" s="28">
        <v>1</v>
      </c>
      <c r="AE180" s="68"/>
      <c r="AF180" s="16"/>
      <c r="AG180" s="31">
        <f t="shared" si="16"/>
        <v>1</v>
      </c>
      <c r="AH180" s="31">
        <f>+_xlfn.IFS(V180="Acumulado",Y180+AA180+AC180+AE180,V180="Capacidad",AC180,V180="Flujo",AE180,V180="Reducción",AC180,V180="Stock",AC180)</f>
        <v>0</v>
      </c>
      <c r="AI180" s="152"/>
    </row>
    <row r="181" spans="1:35" s="9" customFormat="1" ht="91.5" customHeight="1" x14ac:dyDescent="0.3">
      <c r="A181" s="13" t="s">
        <v>34</v>
      </c>
      <c r="B181" s="13" t="s">
        <v>514</v>
      </c>
      <c r="C181" s="13" t="s">
        <v>36</v>
      </c>
      <c r="D181" s="13" t="s">
        <v>593</v>
      </c>
      <c r="E181" s="13" t="s">
        <v>619</v>
      </c>
      <c r="F181" s="13" t="s">
        <v>620</v>
      </c>
      <c r="G181" s="13" t="s">
        <v>621</v>
      </c>
      <c r="H181" s="13" t="s">
        <v>622</v>
      </c>
      <c r="I181" s="13" t="s">
        <v>623</v>
      </c>
      <c r="J181" s="49"/>
      <c r="K181" s="49"/>
      <c r="L181" s="49">
        <v>11500000000</v>
      </c>
      <c r="M181" s="49">
        <v>10515179216</v>
      </c>
      <c r="N181" s="49">
        <v>11500000000</v>
      </c>
      <c r="O181" s="49">
        <v>11252295040</v>
      </c>
      <c r="P181" s="50">
        <f>[2]f4!K62</f>
        <v>11912478720</v>
      </c>
      <c r="Q181" s="50">
        <f>[2]f4!N62</f>
        <v>6001522868.3999996</v>
      </c>
      <c r="R181" s="13" t="s">
        <v>624</v>
      </c>
      <c r="S181" s="13" t="s">
        <v>625</v>
      </c>
      <c r="T181" s="13" t="s">
        <v>626</v>
      </c>
      <c r="U181" s="26" t="s">
        <v>45</v>
      </c>
      <c r="V181" s="13" t="s">
        <v>46</v>
      </c>
      <c r="W181" s="13">
        <v>1</v>
      </c>
      <c r="X181" s="13">
        <v>1</v>
      </c>
      <c r="Y181" s="13">
        <v>1</v>
      </c>
      <c r="Z181" s="13">
        <v>1</v>
      </c>
      <c r="AA181" s="22">
        <v>1</v>
      </c>
      <c r="AB181" s="13">
        <v>1</v>
      </c>
      <c r="AC181" s="13">
        <v>1</v>
      </c>
      <c r="AD181" s="15">
        <v>1</v>
      </c>
      <c r="AE181" s="16"/>
      <c r="AF181" s="16"/>
      <c r="AG181" s="13">
        <f t="shared" si="16"/>
        <v>4</v>
      </c>
      <c r="AH181" s="13">
        <f>+_xlfn.IFS(V181="Acumulado",Y181+AA181+AC181+AE181,V181="Capacidad",AC181,V181="Flujo",AC181,V181="Reducción",Y181,V181="Stock",AC181)</f>
        <v>3</v>
      </c>
      <c r="AI181" s="34" t="s">
        <v>627</v>
      </c>
    </row>
    <row r="182" spans="1:35" s="9" customFormat="1" ht="31.2" x14ac:dyDescent="0.3">
      <c r="A182" s="143" t="s">
        <v>34</v>
      </c>
      <c r="B182" s="143" t="s">
        <v>514</v>
      </c>
      <c r="C182" s="143" t="s">
        <v>628</v>
      </c>
      <c r="D182" s="143" t="s">
        <v>593</v>
      </c>
      <c r="E182" s="143" t="s">
        <v>629</v>
      </c>
      <c r="F182" s="143" t="s">
        <v>630</v>
      </c>
      <c r="G182" s="143" t="s">
        <v>631</v>
      </c>
      <c r="H182" s="143" t="s">
        <v>632</v>
      </c>
      <c r="I182" s="143" t="s">
        <v>633</v>
      </c>
      <c r="J182" s="143"/>
      <c r="K182" s="143"/>
      <c r="L182" s="143"/>
      <c r="M182" s="143"/>
      <c r="N182" s="143"/>
      <c r="O182" s="143"/>
      <c r="P182" s="148"/>
      <c r="Q182" s="148"/>
      <c r="R182" s="143"/>
      <c r="S182" s="13" t="s">
        <v>634</v>
      </c>
      <c r="T182" s="13" t="s">
        <v>635</v>
      </c>
      <c r="U182" s="26" t="s">
        <v>45</v>
      </c>
      <c r="V182" s="13" t="s">
        <v>46</v>
      </c>
      <c r="W182" s="27">
        <v>0</v>
      </c>
      <c r="X182" s="27">
        <v>0.2</v>
      </c>
      <c r="Y182" s="27">
        <v>0.2</v>
      </c>
      <c r="Z182" s="27">
        <v>0.4</v>
      </c>
      <c r="AA182" s="27">
        <v>0.4</v>
      </c>
      <c r="AB182" s="27">
        <v>0.4</v>
      </c>
      <c r="AC182" s="31">
        <v>0.4</v>
      </c>
      <c r="AD182" s="28">
        <v>0</v>
      </c>
      <c r="AE182" s="75"/>
      <c r="AF182" s="16"/>
      <c r="AG182" s="31">
        <f t="shared" si="16"/>
        <v>1</v>
      </c>
      <c r="AH182" s="31">
        <f>+_xlfn.IFS(V182="Acumulado",Y182+AA182+AC182+AE182,V182="Capacidad",AC182,V182="Flujo",AC182,V182="Reducción",Y182,V182="Stock",AC182)</f>
        <v>1</v>
      </c>
      <c r="AI182" s="139" t="s">
        <v>636</v>
      </c>
    </row>
    <row r="183" spans="1:35" s="9" customFormat="1" ht="87" customHeight="1" x14ac:dyDescent="0.3">
      <c r="A183" s="143"/>
      <c r="B183" s="143"/>
      <c r="C183" s="143"/>
      <c r="D183" s="143"/>
      <c r="E183" s="143"/>
      <c r="F183" s="143"/>
      <c r="G183" s="143"/>
      <c r="H183" s="143"/>
      <c r="I183" s="143"/>
      <c r="J183" s="143"/>
      <c r="K183" s="143"/>
      <c r="L183" s="143"/>
      <c r="M183" s="143"/>
      <c r="N183" s="143"/>
      <c r="O183" s="143"/>
      <c r="P183" s="148"/>
      <c r="Q183" s="148"/>
      <c r="R183" s="143"/>
      <c r="S183" s="13" t="s">
        <v>637</v>
      </c>
      <c r="T183" s="13" t="s">
        <v>637</v>
      </c>
      <c r="U183" s="52" t="s">
        <v>45</v>
      </c>
      <c r="V183" s="13" t="s">
        <v>100</v>
      </c>
      <c r="W183" s="27">
        <v>0</v>
      </c>
      <c r="X183" s="27">
        <v>0.7</v>
      </c>
      <c r="Y183" s="27">
        <v>0.7</v>
      </c>
      <c r="Z183" s="27">
        <v>0.8</v>
      </c>
      <c r="AA183" s="27">
        <v>0.8</v>
      </c>
      <c r="AB183" s="27">
        <v>0.9</v>
      </c>
      <c r="AC183" s="31">
        <v>1</v>
      </c>
      <c r="AD183" s="28">
        <v>1</v>
      </c>
      <c r="AE183" s="75"/>
      <c r="AF183" s="16"/>
      <c r="AG183" s="31">
        <f t="shared" si="16"/>
        <v>1</v>
      </c>
      <c r="AH183" s="31">
        <f>+_xlfn.IFS(V183="Acumulado",Y183+AA183+AC183+AE183,V183="Capacidad",AE183,V183="Flujo",AC183,V183="Reducción",Y183,V183="Stock",AC183)</f>
        <v>0</v>
      </c>
      <c r="AI183" s="139"/>
    </row>
    <row r="184" spans="1:35" s="9" customFormat="1" ht="62.4" x14ac:dyDescent="0.3">
      <c r="A184" s="13" t="s">
        <v>34</v>
      </c>
      <c r="B184" s="13" t="s">
        <v>514</v>
      </c>
      <c r="C184" s="13" t="s">
        <v>36</v>
      </c>
      <c r="D184" s="13" t="s">
        <v>593</v>
      </c>
      <c r="E184" s="13" t="s">
        <v>638</v>
      </c>
      <c r="F184" s="13" t="s">
        <v>639</v>
      </c>
      <c r="G184" s="13" t="s">
        <v>640</v>
      </c>
      <c r="H184" s="13" t="s">
        <v>641</v>
      </c>
      <c r="I184" s="13" t="s">
        <v>588</v>
      </c>
      <c r="J184" s="49">
        <v>3288000000</v>
      </c>
      <c r="K184" s="49">
        <v>3277548326</v>
      </c>
      <c r="L184" s="49"/>
      <c r="M184" s="49"/>
      <c r="N184" s="49"/>
      <c r="O184" s="49"/>
      <c r="P184" s="50"/>
      <c r="Q184" s="50"/>
      <c r="R184" s="13"/>
      <c r="S184" s="13" t="s">
        <v>642</v>
      </c>
      <c r="T184" s="13" t="s">
        <v>643</v>
      </c>
      <c r="U184" s="52" t="s">
        <v>45</v>
      </c>
      <c r="V184" s="13" t="s">
        <v>127</v>
      </c>
      <c r="W184" s="27">
        <v>0</v>
      </c>
      <c r="X184" s="27">
        <v>1</v>
      </c>
      <c r="Y184" s="31">
        <v>1</v>
      </c>
      <c r="Z184" s="27">
        <v>0</v>
      </c>
      <c r="AA184" s="31">
        <v>0</v>
      </c>
      <c r="AB184" s="27">
        <v>0</v>
      </c>
      <c r="AC184" s="31"/>
      <c r="AD184" s="28">
        <v>0</v>
      </c>
      <c r="AE184" s="75"/>
      <c r="AF184" s="16"/>
      <c r="AG184" s="31">
        <f>+_xlfn.IFS(V184="Acumulado",X184+Z184+AB184+AD184,V184="Capacidad",X184,V184="Flujo",X184,V184="Reducción",X184,V184="Stock",X184)</f>
        <v>1</v>
      </c>
      <c r="AH184" s="31">
        <f>+_xlfn.IFS(V184="Acumulado",Y184+AA184+AC184+AE184,V184="Capacidad",AA184,V184="Flujo",Y184,V184="Reducción",Y184,V184="Stock",AA184)</f>
        <v>1</v>
      </c>
      <c r="AI184" s="34" t="s">
        <v>644</v>
      </c>
    </row>
    <row r="185" spans="1:35" s="9" customFormat="1" ht="87" customHeight="1" x14ac:dyDescent="0.3">
      <c r="A185" s="13" t="s">
        <v>34</v>
      </c>
      <c r="B185" s="13" t="s">
        <v>514</v>
      </c>
      <c r="C185" s="13" t="s">
        <v>645</v>
      </c>
      <c r="D185" s="13" t="s">
        <v>593</v>
      </c>
      <c r="E185" s="13" t="s">
        <v>604</v>
      </c>
      <c r="F185" s="13" t="s">
        <v>646</v>
      </c>
      <c r="G185" s="13" t="s">
        <v>647</v>
      </c>
      <c r="H185" s="13" t="s">
        <v>107</v>
      </c>
      <c r="I185" s="13" t="s">
        <v>607</v>
      </c>
      <c r="J185" s="49"/>
      <c r="K185" s="49"/>
      <c r="L185" s="49"/>
      <c r="M185" s="49"/>
      <c r="N185" s="49"/>
      <c r="O185" s="49"/>
      <c r="P185" s="50"/>
      <c r="Q185" s="50"/>
      <c r="R185" s="13"/>
      <c r="S185" s="13" t="s">
        <v>648</v>
      </c>
      <c r="T185" s="13" t="s">
        <v>649</v>
      </c>
      <c r="U185" s="52" t="s">
        <v>45</v>
      </c>
      <c r="V185" s="13" t="s">
        <v>153</v>
      </c>
      <c r="W185" s="27">
        <v>1</v>
      </c>
      <c r="X185" s="27">
        <v>1</v>
      </c>
      <c r="Y185" s="31">
        <v>1</v>
      </c>
      <c r="Z185" s="27">
        <v>1</v>
      </c>
      <c r="AA185" s="31">
        <v>1</v>
      </c>
      <c r="AB185" s="27">
        <v>1</v>
      </c>
      <c r="AC185" s="105">
        <v>1</v>
      </c>
      <c r="AD185" s="28">
        <v>1</v>
      </c>
      <c r="AE185" s="75"/>
      <c r="AF185" s="16"/>
      <c r="AG185" s="31">
        <f t="shared" ref="AG185:AG198" si="17">+_xlfn.IFS(V185="Acumulado",X185+Z185+AB185+AD185,V185="Capacidad",AD185,V185="Flujo",AD185,V185="Reducción",AD185,V185="Stock",AD185)</f>
        <v>1</v>
      </c>
      <c r="AH185" s="31">
        <f>+_xlfn.IFS(V185="Acumulado",Y185+AA185+AC185+AE185,V185="Capacidad",AC185,V185="Flujo",AC185,V185="Reducción",AC185,V185="Stock",AE185)</f>
        <v>0</v>
      </c>
      <c r="AI185" s="34" t="s">
        <v>644</v>
      </c>
    </row>
    <row r="186" spans="1:35" ht="98.25" customHeight="1" x14ac:dyDescent="0.3">
      <c r="A186" s="13" t="s">
        <v>34</v>
      </c>
      <c r="B186" s="13" t="s">
        <v>514</v>
      </c>
      <c r="C186" s="13" t="s">
        <v>650</v>
      </c>
      <c r="D186" s="13" t="s">
        <v>593</v>
      </c>
      <c r="E186" s="13" t="s">
        <v>638</v>
      </c>
      <c r="F186" s="13" t="s">
        <v>651</v>
      </c>
      <c r="G186" s="13" t="s">
        <v>652</v>
      </c>
      <c r="H186" s="13" t="s">
        <v>622</v>
      </c>
      <c r="I186" s="13" t="s">
        <v>607</v>
      </c>
      <c r="J186" s="49">
        <v>2225630837</v>
      </c>
      <c r="K186" s="49">
        <v>1461009860</v>
      </c>
      <c r="L186" s="49">
        <v>2979000000</v>
      </c>
      <c r="M186" s="49">
        <v>2960675043</v>
      </c>
      <c r="N186" s="49">
        <v>3896602762</v>
      </c>
      <c r="O186" s="49">
        <v>3570618300.25</v>
      </c>
      <c r="P186" s="50">
        <f>[2]f4!K65</f>
        <v>3022714213</v>
      </c>
      <c r="Q186" s="50">
        <f>[2]f4!N65</f>
        <v>1777307193.51</v>
      </c>
      <c r="R186" s="13" t="s">
        <v>653</v>
      </c>
      <c r="S186" s="13" t="s">
        <v>654</v>
      </c>
      <c r="T186" s="13" t="s">
        <v>655</v>
      </c>
      <c r="U186" s="26" t="s">
        <v>45</v>
      </c>
      <c r="V186" s="13" t="s">
        <v>46</v>
      </c>
      <c r="W186" s="13">
        <v>1</v>
      </c>
      <c r="X186" s="13">
        <v>1</v>
      </c>
      <c r="Y186" s="13">
        <v>1</v>
      </c>
      <c r="Z186" s="13">
        <v>1</v>
      </c>
      <c r="AA186" s="13">
        <v>1</v>
      </c>
      <c r="AB186" s="13">
        <v>1</v>
      </c>
      <c r="AC186" s="13">
        <v>1</v>
      </c>
      <c r="AD186" s="15">
        <v>1</v>
      </c>
      <c r="AE186" s="16"/>
      <c r="AF186" s="16"/>
      <c r="AG186" s="13">
        <f t="shared" si="17"/>
        <v>4</v>
      </c>
      <c r="AH186" s="13">
        <f>+_xlfn.IFS(V186="Acumulado",Y186+AA186+AC186+AE186,V186="Capacidad",AC186,V186="Flujo",AC186,V186="Reducción",Y186,V186="Stock",AC186)</f>
        <v>3</v>
      </c>
      <c r="AI186" s="34" t="s">
        <v>644</v>
      </c>
    </row>
    <row r="187" spans="1:35" ht="209.25" customHeight="1" x14ac:dyDescent="0.3">
      <c r="A187" s="13" t="s">
        <v>34</v>
      </c>
      <c r="B187" s="13" t="s">
        <v>514</v>
      </c>
      <c r="C187" s="13" t="s">
        <v>656</v>
      </c>
      <c r="D187" s="13" t="s">
        <v>593</v>
      </c>
      <c r="E187" s="13" t="s">
        <v>619</v>
      </c>
      <c r="F187" s="13" t="s">
        <v>657</v>
      </c>
      <c r="G187" s="13" t="s">
        <v>658</v>
      </c>
      <c r="H187" s="13" t="s">
        <v>622</v>
      </c>
      <c r="I187" s="13" t="s">
        <v>607</v>
      </c>
      <c r="J187" s="49"/>
      <c r="K187" s="49"/>
      <c r="L187" s="49"/>
      <c r="M187" s="49"/>
      <c r="N187" s="49"/>
      <c r="O187" s="49"/>
      <c r="P187" s="50"/>
      <c r="Q187" s="50"/>
      <c r="R187" s="13"/>
      <c r="S187" s="13" t="s">
        <v>659</v>
      </c>
      <c r="T187" s="13" t="s">
        <v>660</v>
      </c>
      <c r="U187" s="26" t="s">
        <v>45</v>
      </c>
      <c r="V187" s="13" t="s">
        <v>46</v>
      </c>
      <c r="W187" s="13">
        <v>1</v>
      </c>
      <c r="X187" s="13">
        <v>1</v>
      </c>
      <c r="Y187" s="13">
        <v>1</v>
      </c>
      <c r="Z187" s="13">
        <v>1</v>
      </c>
      <c r="AA187" s="13">
        <v>1</v>
      </c>
      <c r="AB187" s="13">
        <v>1</v>
      </c>
      <c r="AC187" s="13">
        <v>1</v>
      </c>
      <c r="AD187" s="15">
        <v>1</v>
      </c>
      <c r="AE187" s="16"/>
      <c r="AF187" s="16"/>
      <c r="AG187" s="13">
        <f t="shared" si="17"/>
        <v>4</v>
      </c>
      <c r="AH187" s="13">
        <f>+_xlfn.IFS(V187="Acumulado",Y187+AA187+AC187+AE187,V187="Capacidad",AC187,V187="Flujo",AC187,V187="Reducción",Y187,V187="Stock",AC187)</f>
        <v>3</v>
      </c>
      <c r="AI187" s="34" t="s">
        <v>661</v>
      </c>
    </row>
    <row r="188" spans="1:35" ht="78" x14ac:dyDescent="0.3">
      <c r="A188" s="13" t="s">
        <v>34</v>
      </c>
      <c r="B188" s="13" t="s">
        <v>514</v>
      </c>
      <c r="C188" s="13" t="s">
        <v>36</v>
      </c>
      <c r="D188" s="13" t="s">
        <v>662</v>
      </c>
      <c r="E188" s="13" t="s">
        <v>663</v>
      </c>
      <c r="F188" s="13" t="s">
        <v>664</v>
      </c>
      <c r="G188" s="13" t="s">
        <v>665</v>
      </c>
      <c r="H188" s="13" t="s">
        <v>641</v>
      </c>
      <c r="I188" s="13" t="s">
        <v>666</v>
      </c>
      <c r="J188" s="49"/>
      <c r="K188" s="49"/>
      <c r="L188" s="49"/>
      <c r="M188" s="49"/>
      <c r="N188" s="49"/>
      <c r="O188" s="49"/>
      <c r="P188" s="50"/>
      <c r="Q188" s="50"/>
      <c r="R188" s="13"/>
      <c r="S188" s="13" t="s">
        <v>667</v>
      </c>
      <c r="T188" s="13" t="s">
        <v>668</v>
      </c>
      <c r="U188" s="52" t="s">
        <v>45</v>
      </c>
      <c r="V188" s="13" t="s">
        <v>127</v>
      </c>
      <c r="W188" s="27">
        <v>1</v>
      </c>
      <c r="X188" s="27">
        <v>1</v>
      </c>
      <c r="Y188" s="27">
        <v>1</v>
      </c>
      <c r="Z188" s="27">
        <v>1</v>
      </c>
      <c r="AA188" s="31">
        <v>1</v>
      </c>
      <c r="AB188" s="27">
        <v>1</v>
      </c>
      <c r="AC188" s="105">
        <v>1</v>
      </c>
      <c r="AD188" s="28">
        <v>1</v>
      </c>
      <c r="AE188" s="124"/>
      <c r="AF188" s="124"/>
      <c r="AG188" s="31">
        <f t="shared" si="17"/>
        <v>1</v>
      </c>
      <c r="AH188" s="105">
        <f>+_xlfn.IFS(V188="Acumulado",Y188+AA188+AC188+AE188,V188="Capacidad",AC188,V188="Flujo",AE188,V188="Reducción",AC188,V188="Stock",AC188)</f>
        <v>0</v>
      </c>
      <c r="AI188" s="34" t="s">
        <v>669</v>
      </c>
    </row>
    <row r="189" spans="1:35" ht="138.9" customHeight="1" x14ac:dyDescent="0.3">
      <c r="A189" s="143" t="s">
        <v>34</v>
      </c>
      <c r="B189" s="143" t="s">
        <v>514</v>
      </c>
      <c r="C189" s="143" t="s">
        <v>36</v>
      </c>
      <c r="D189" s="143" t="s">
        <v>670</v>
      </c>
      <c r="E189" s="143" t="s">
        <v>584</v>
      </c>
      <c r="F189" s="143" t="s">
        <v>671</v>
      </c>
      <c r="G189" s="143" t="s">
        <v>672</v>
      </c>
      <c r="H189" s="143" t="s">
        <v>673</v>
      </c>
      <c r="I189" s="143" t="s">
        <v>674</v>
      </c>
      <c r="J189" s="144">
        <v>22330000000</v>
      </c>
      <c r="K189" s="144">
        <v>17394289712</v>
      </c>
      <c r="L189" s="144">
        <v>23638018643</v>
      </c>
      <c r="M189" s="144">
        <v>22658754789.32</v>
      </c>
      <c r="N189" s="144">
        <v>26012136618</v>
      </c>
      <c r="O189" s="144">
        <v>21112580271.709999</v>
      </c>
      <c r="P189" s="149">
        <f>[2]f4!K68</f>
        <v>21577815211</v>
      </c>
      <c r="Q189" s="149">
        <f>[2]f4!N68</f>
        <v>12349437739.950001</v>
      </c>
      <c r="R189" s="143" t="s">
        <v>675</v>
      </c>
      <c r="S189" s="13" t="s">
        <v>676</v>
      </c>
      <c r="T189" s="13" t="s">
        <v>677</v>
      </c>
      <c r="U189" s="52" t="s">
        <v>45</v>
      </c>
      <c r="V189" s="13" t="s">
        <v>153</v>
      </c>
      <c r="W189" s="27">
        <v>1</v>
      </c>
      <c r="X189" s="27">
        <v>1</v>
      </c>
      <c r="Y189" s="31">
        <v>1</v>
      </c>
      <c r="Z189" s="27">
        <v>1</v>
      </c>
      <c r="AA189" s="27">
        <v>1</v>
      </c>
      <c r="AB189" s="27">
        <v>1</v>
      </c>
      <c r="AC189" s="31">
        <v>1</v>
      </c>
      <c r="AD189" s="28">
        <v>1</v>
      </c>
      <c r="AE189" s="75"/>
      <c r="AF189" s="16"/>
      <c r="AG189" s="31">
        <f t="shared" si="17"/>
        <v>1</v>
      </c>
      <c r="AH189" s="31">
        <f>+_xlfn.IFS(V189="Acumulado",Y189+AA189+AC189+AE189,V189="Capacidad",AC189,V189="Flujo",AC189,V189="Reducción",AC189,V189="Stock",AE189)</f>
        <v>0</v>
      </c>
      <c r="AI189" s="139" t="s">
        <v>661</v>
      </c>
    </row>
    <row r="190" spans="1:35" ht="138.9" customHeight="1" x14ac:dyDescent="0.3">
      <c r="A190" s="143"/>
      <c r="B190" s="143"/>
      <c r="C190" s="143"/>
      <c r="D190" s="143"/>
      <c r="E190" s="143"/>
      <c r="F190" s="143"/>
      <c r="G190" s="143"/>
      <c r="H190" s="143"/>
      <c r="I190" s="143"/>
      <c r="J190" s="144"/>
      <c r="K190" s="144"/>
      <c r="L190" s="144"/>
      <c r="M190" s="144"/>
      <c r="N190" s="144"/>
      <c r="O190" s="144"/>
      <c r="P190" s="149"/>
      <c r="Q190" s="149"/>
      <c r="R190" s="143"/>
      <c r="S190" s="13" t="s">
        <v>678</v>
      </c>
      <c r="T190" s="13" t="s">
        <v>679</v>
      </c>
      <c r="U190" s="26" t="s">
        <v>45</v>
      </c>
      <c r="V190" s="13" t="s">
        <v>46</v>
      </c>
      <c r="W190" s="13">
        <v>12</v>
      </c>
      <c r="X190" s="13">
        <v>12</v>
      </c>
      <c r="Y190" s="13">
        <v>12</v>
      </c>
      <c r="Z190" s="13">
        <v>12</v>
      </c>
      <c r="AA190" s="13">
        <v>14</v>
      </c>
      <c r="AB190" s="13">
        <v>12</v>
      </c>
      <c r="AC190" s="13">
        <v>16</v>
      </c>
      <c r="AD190" s="15">
        <v>12</v>
      </c>
      <c r="AE190" s="16"/>
      <c r="AF190" s="16"/>
      <c r="AG190" s="13">
        <f t="shared" si="17"/>
        <v>48</v>
      </c>
      <c r="AH190" s="13">
        <f t="shared" ref="AH190:AH198" si="18">+_xlfn.IFS(V190="Acumulado",Y190+AA190+AC190+AE190,V190="Capacidad",AC190,V190="Flujo",AC190,V190="Reducción",Y190,V190="Stock",AC190)</f>
        <v>42</v>
      </c>
      <c r="AI190" s="139"/>
    </row>
    <row r="191" spans="1:35" ht="47.25" customHeight="1" x14ac:dyDescent="0.3">
      <c r="A191" s="143" t="s">
        <v>34</v>
      </c>
      <c r="B191" s="143" t="s">
        <v>514</v>
      </c>
      <c r="C191" s="143" t="s">
        <v>36</v>
      </c>
      <c r="D191" s="143" t="s">
        <v>670</v>
      </c>
      <c r="E191" s="143" t="s">
        <v>619</v>
      </c>
      <c r="F191" s="143" t="s">
        <v>680</v>
      </c>
      <c r="G191" s="143" t="s">
        <v>681</v>
      </c>
      <c r="H191" s="143" t="s">
        <v>622</v>
      </c>
      <c r="I191" s="143" t="s">
        <v>682</v>
      </c>
      <c r="J191" s="140">
        <v>1915332970</v>
      </c>
      <c r="K191" s="140">
        <v>1791599256</v>
      </c>
      <c r="L191" s="140">
        <v>11309000000</v>
      </c>
      <c r="M191" s="140">
        <v>11155287641</v>
      </c>
      <c r="N191" s="140">
        <v>14408212924</v>
      </c>
      <c r="O191" s="140">
        <v>10799219987.120001</v>
      </c>
      <c r="P191" s="145">
        <f>[2]f4!K69</f>
        <v>10364493736</v>
      </c>
      <c r="Q191" s="145">
        <f>[2]f4!N69</f>
        <v>3747860450</v>
      </c>
      <c r="R191" s="143" t="s">
        <v>683</v>
      </c>
      <c r="S191" s="136" t="s">
        <v>684</v>
      </c>
      <c r="T191" s="13" t="s">
        <v>685</v>
      </c>
      <c r="U191" s="26" t="s">
        <v>45</v>
      </c>
      <c r="V191" s="13" t="s">
        <v>46</v>
      </c>
      <c r="W191" s="13">
        <v>54</v>
      </c>
      <c r="X191" s="13">
        <v>57</v>
      </c>
      <c r="Y191" s="13">
        <v>57</v>
      </c>
      <c r="Z191" s="13">
        <v>61</v>
      </c>
      <c r="AA191" s="13">
        <v>61</v>
      </c>
      <c r="AB191" s="13">
        <v>70</v>
      </c>
      <c r="AC191" s="13">
        <v>70</v>
      </c>
      <c r="AD191" s="15">
        <v>78</v>
      </c>
      <c r="AE191" s="16"/>
      <c r="AF191" s="30"/>
      <c r="AG191" s="13">
        <f t="shared" si="17"/>
        <v>266</v>
      </c>
      <c r="AH191" s="13">
        <f t="shared" si="18"/>
        <v>188</v>
      </c>
      <c r="AI191" s="139" t="s">
        <v>661</v>
      </c>
    </row>
    <row r="192" spans="1:35" ht="31.2" x14ac:dyDescent="0.3">
      <c r="A192" s="143"/>
      <c r="B192" s="143"/>
      <c r="C192" s="143"/>
      <c r="D192" s="143"/>
      <c r="E192" s="143"/>
      <c r="F192" s="143"/>
      <c r="G192" s="143"/>
      <c r="H192" s="143"/>
      <c r="I192" s="143"/>
      <c r="J192" s="141"/>
      <c r="K192" s="141"/>
      <c r="L192" s="141"/>
      <c r="M192" s="141"/>
      <c r="N192" s="141"/>
      <c r="O192" s="141"/>
      <c r="P192" s="146"/>
      <c r="Q192" s="146"/>
      <c r="R192" s="143"/>
      <c r="S192" s="137"/>
      <c r="T192" s="13" t="s">
        <v>686</v>
      </c>
      <c r="U192" s="26" t="s">
        <v>45</v>
      </c>
      <c r="V192" s="13" t="s">
        <v>46</v>
      </c>
      <c r="W192" s="13">
        <v>0</v>
      </c>
      <c r="X192" s="13">
        <v>0</v>
      </c>
      <c r="Y192" s="13">
        <v>0</v>
      </c>
      <c r="Z192" s="13">
        <v>7</v>
      </c>
      <c r="AA192" s="13">
        <v>6</v>
      </c>
      <c r="AB192" s="13">
        <v>7</v>
      </c>
      <c r="AC192" s="13">
        <v>7</v>
      </c>
      <c r="AD192" s="15">
        <v>7</v>
      </c>
      <c r="AE192" s="16"/>
      <c r="AF192" s="125"/>
      <c r="AG192" s="13">
        <f t="shared" si="17"/>
        <v>21</v>
      </c>
      <c r="AH192" s="13">
        <f t="shared" si="18"/>
        <v>13</v>
      </c>
      <c r="AI192" s="139"/>
    </row>
    <row r="193" spans="1:35" ht="31.2" x14ac:dyDescent="0.3">
      <c r="A193" s="143"/>
      <c r="B193" s="143"/>
      <c r="C193" s="143"/>
      <c r="D193" s="143"/>
      <c r="E193" s="143"/>
      <c r="F193" s="143"/>
      <c r="G193" s="143"/>
      <c r="H193" s="143"/>
      <c r="I193" s="143"/>
      <c r="J193" s="141"/>
      <c r="K193" s="141"/>
      <c r="L193" s="141"/>
      <c r="M193" s="141"/>
      <c r="N193" s="141"/>
      <c r="O193" s="141"/>
      <c r="P193" s="146"/>
      <c r="Q193" s="146"/>
      <c r="R193" s="143"/>
      <c r="S193" s="137"/>
      <c r="T193" s="13" t="s">
        <v>687</v>
      </c>
      <c r="U193" s="26" t="s">
        <v>45</v>
      </c>
      <c r="V193" s="13" t="s">
        <v>46</v>
      </c>
      <c r="W193" s="13">
        <v>0</v>
      </c>
      <c r="X193" s="13">
        <v>0</v>
      </c>
      <c r="Y193" s="13">
        <v>0</v>
      </c>
      <c r="Z193" s="13">
        <v>1</v>
      </c>
      <c r="AA193" s="13">
        <v>0</v>
      </c>
      <c r="AB193" s="13">
        <v>0</v>
      </c>
      <c r="AC193" s="13">
        <v>0</v>
      </c>
      <c r="AD193" s="15">
        <v>0</v>
      </c>
      <c r="AE193" s="16"/>
      <c r="AF193" s="30"/>
      <c r="AG193" s="13">
        <f t="shared" si="17"/>
        <v>1</v>
      </c>
      <c r="AH193" s="13">
        <f t="shared" si="18"/>
        <v>0</v>
      </c>
      <c r="AI193" s="139"/>
    </row>
    <row r="194" spans="1:35" ht="46.8" x14ac:dyDescent="0.3">
      <c r="A194" s="143"/>
      <c r="B194" s="143"/>
      <c r="C194" s="143"/>
      <c r="D194" s="143"/>
      <c r="E194" s="143"/>
      <c r="F194" s="143"/>
      <c r="G194" s="143"/>
      <c r="H194" s="143"/>
      <c r="I194" s="143"/>
      <c r="J194" s="141"/>
      <c r="K194" s="141"/>
      <c r="L194" s="141"/>
      <c r="M194" s="141"/>
      <c r="N194" s="141"/>
      <c r="O194" s="141"/>
      <c r="P194" s="146"/>
      <c r="Q194" s="146"/>
      <c r="R194" s="143"/>
      <c r="S194" s="137"/>
      <c r="T194" s="13" t="s">
        <v>688</v>
      </c>
      <c r="U194" s="26" t="s">
        <v>45</v>
      </c>
      <c r="V194" s="13" t="s">
        <v>46</v>
      </c>
      <c r="W194" s="13">
        <v>0</v>
      </c>
      <c r="X194" s="13">
        <v>6</v>
      </c>
      <c r="Y194" s="13">
        <v>6</v>
      </c>
      <c r="Z194" s="13">
        <v>6</v>
      </c>
      <c r="AA194" s="13">
        <v>6</v>
      </c>
      <c r="AB194" s="13">
        <v>6</v>
      </c>
      <c r="AC194" s="13">
        <v>7</v>
      </c>
      <c r="AD194" s="15">
        <v>6</v>
      </c>
      <c r="AE194" s="16"/>
      <c r="AF194" s="16"/>
      <c r="AG194" s="13">
        <f t="shared" si="17"/>
        <v>24</v>
      </c>
      <c r="AH194" s="13">
        <f t="shared" si="18"/>
        <v>19</v>
      </c>
      <c r="AI194" s="139"/>
    </row>
    <row r="195" spans="1:35" ht="31.2" x14ac:dyDescent="0.3">
      <c r="A195" s="143"/>
      <c r="B195" s="143"/>
      <c r="C195" s="143"/>
      <c r="D195" s="143"/>
      <c r="E195" s="143"/>
      <c r="F195" s="143"/>
      <c r="G195" s="143"/>
      <c r="H195" s="143"/>
      <c r="I195" s="143"/>
      <c r="J195" s="141"/>
      <c r="K195" s="141"/>
      <c r="L195" s="141"/>
      <c r="M195" s="141"/>
      <c r="N195" s="141"/>
      <c r="O195" s="141"/>
      <c r="P195" s="146"/>
      <c r="Q195" s="146"/>
      <c r="R195" s="143"/>
      <c r="S195" s="137"/>
      <c r="T195" s="13" t="s">
        <v>689</v>
      </c>
      <c r="U195" s="26" t="s">
        <v>45</v>
      </c>
      <c r="V195" s="13" t="s">
        <v>46</v>
      </c>
      <c r="W195" s="13">
        <v>0</v>
      </c>
      <c r="X195" s="13">
        <v>1</v>
      </c>
      <c r="Y195" s="13">
        <v>0</v>
      </c>
      <c r="Z195" s="13">
        <v>2</v>
      </c>
      <c r="AA195" s="13">
        <v>2</v>
      </c>
      <c r="AB195" s="13">
        <v>2</v>
      </c>
      <c r="AC195" s="13">
        <v>2</v>
      </c>
      <c r="AD195" s="15">
        <v>2</v>
      </c>
      <c r="AE195" s="16"/>
      <c r="AF195" s="16"/>
      <c r="AG195" s="13">
        <f t="shared" si="17"/>
        <v>7</v>
      </c>
      <c r="AH195" s="13">
        <f t="shared" si="18"/>
        <v>4</v>
      </c>
      <c r="AI195" s="139"/>
    </row>
    <row r="196" spans="1:35" ht="31.2" x14ac:dyDescent="0.3">
      <c r="A196" s="143"/>
      <c r="B196" s="143"/>
      <c r="C196" s="143"/>
      <c r="D196" s="143"/>
      <c r="E196" s="143"/>
      <c r="F196" s="143"/>
      <c r="G196" s="143"/>
      <c r="H196" s="143"/>
      <c r="I196" s="143"/>
      <c r="J196" s="141"/>
      <c r="K196" s="141"/>
      <c r="L196" s="141"/>
      <c r="M196" s="141"/>
      <c r="N196" s="141"/>
      <c r="O196" s="141"/>
      <c r="P196" s="146"/>
      <c r="Q196" s="146"/>
      <c r="R196" s="143"/>
      <c r="S196" s="138"/>
      <c r="T196" s="13" t="s">
        <v>690</v>
      </c>
      <c r="U196" s="26" t="s">
        <v>45</v>
      </c>
      <c r="V196" s="13" t="s">
        <v>46</v>
      </c>
      <c r="W196" s="13">
        <v>0</v>
      </c>
      <c r="X196" s="13">
        <v>0</v>
      </c>
      <c r="Y196" s="13">
        <v>0</v>
      </c>
      <c r="Z196" s="13">
        <v>1</v>
      </c>
      <c r="AA196" s="13">
        <v>1</v>
      </c>
      <c r="AB196" s="13">
        <v>1</v>
      </c>
      <c r="AC196" s="13">
        <v>1</v>
      </c>
      <c r="AD196" s="15">
        <v>1</v>
      </c>
      <c r="AE196" s="16"/>
      <c r="AF196" s="30"/>
      <c r="AG196" s="13">
        <f t="shared" si="17"/>
        <v>3</v>
      </c>
      <c r="AH196" s="13">
        <f t="shared" si="18"/>
        <v>2</v>
      </c>
      <c r="AI196" s="139"/>
    </row>
    <row r="197" spans="1:35" x14ac:dyDescent="0.3">
      <c r="A197" s="143"/>
      <c r="B197" s="143"/>
      <c r="C197" s="143"/>
      <c r="D197" s="143"/>
      <c r="E197" s="143"/>
      <c r="F197" s="143"/>
      <c r="G197" s="143"/>
      <c r="H197" s="143"/>
      <c r="I197" s="143"/>
      <c r="J197" s="141"/>
      <c r="K197" s="141"/>
      <c r="L197" s="141"/>
      <c r="M197" s="141"/>
      <c r="N197" s="141"/>
      <c r="O197" s="141"/>
      <c r="P197" s="146"/>
      <c r="Q197" s="146"/>
      <c r="R197" s="143"/>
      <c r="S197" s="136" t="s">
        <v>691</v>
      </c>
      <c r="T197" s="13" t="s">
        <v>692</v>
      </c>
      <c r="U197" s="26" t="s">
        <v>45</v>
      </c>
      <c r="V197" s="13" t="s">
        <v>46</v>
      </c>
      <c r="W197" s="13">
        <v>0</v>
      </c>
      <c r="X197" s="13">
        <v>0</v>
      </c>
      <c r="Y197" s="13">
        <v>0</v>
      </c>
      <c r="Z197" s="13">
        <v>0</v>
      </c>
      <c r="AA197" s="13">
        <v>0</v>
      </c>
      <c r="AB197" s="13">
        <v>1</v>
      </c>
      <c r="AC197" s="13">
        <v>1</v>
      </c>
      <c r="AD197" s="15">
        <v>0</v>
      </c>
      <c r="AE197" s="16"/>
      <c r="AF197" s="16"/>
      <c r="AG197" s="13">
        <f t="shared" si="17"/>
        <v>1</v>
      </c>
      <c r="AH197" s="13">
        <f t="shared" si="18"/>
        <v>1</v>
      </c>
      <c r="AI197" s="139"/>
    </row>
    <row r="198" spans="1:35" ht="26.25" customHeight="1" x14ac:dyDescent="0.3">
      <c r="A198" s="143"/>
      <c r="B198" s="143"/>
      <c r="C198" s="143"/>
      <c r="D198" s="143"/>
      <c r="E198" s="143"/>
      <c r="F198" s="143"/>
      <c r="G198" s="143"/>
      <c r="H198" s="143"/>
      <c r="I198" s="143"/>
      <c r="J198" s="142"/>
      <c r="K198" s="142"/>
      <c r="L198" s="142"/>
      <c r="M198" s="142"/>
      <c r="N198" s="142"/>
      <c r="O198" s="142"/>
      <c r="P198" s="147"/>
      <c r="Q198" s="147"/>
      <c r="R198" s="143"/>
      <c r="S198" s="138"/>
      <c r="T198" s="13" t="s">
        <v>229</v>
      </c>
      <c r="U198" s="26" t="s">
        <v>45</v>
      </c>
      <c r="V198" s="13" t="s">
        <v>46</v>
      </c>
      <c r="W198" s="13">
        <v>0</v>
      </c>
      <c r="X198" s="13">
        <v>0</v>
      </c>
      <c r="Y198" s="13">
        <v>0</v>
      </c>
      <c r="Z198" s="13">
        <v>1</v>
      </c>
      <c r="AA198" s="13">
        <v>1</v>
      </c>
      <c r="AB198" s="13">
        <v>1</v>
      </c>
      <c r="AC198" s="13">
        <v>1</v>
      </c>
      <c r="AD198" s="15">
        <v>1</v>
      </c>
      <c r="AE198" s="16"/>
      <c r="AF198" s="125"/>
      <c r="AG198" s="13">
        <f t="shared" si="17"/>
        <v>3</v>
      </c>
      <c r="AH198" s="13">
        <f t="shared" si="18"/>
        <v>2</v>
      </c>
      <c r="AI198" s="139"/>
    </row>
    <row r="199" spans="1:35" x14ac:dyDescent="0.3">
      <c r="N199" s="127"/>
      <c r="O199" s="127"/>
      <c r="P199" s="127">
        <f>SUM(P8:P198)</f>
        <v>1347527000000</v>
      </c>
      <c r="Q199" s="127">
        <f>SUM(Q8:Q198)</f>
        <v>811917033691.24011</v>
      </c>
    </row>
    <row r="200" spans="1:35" x14ac:dyDescent="0.3">
      <c r="O200" s="128"/>
    </row>
    <row r="203" spans="1:35" x14ac:dyDescent="0.3">
      <c r="AF203" s="129"/>
    </row>
  </sheetData>
  <autoFilter ref="A7:AJ7" xr:uid="{7072D2FA-D95B-4AB2-B589-6688F4FE64F5}"/>
  <mergeCells count="649">
    <mergeCell ref="P15:P18"/>
    <mergeCell ref="Q15:Q18"/>
    <mergeCell ref="R15:R18"/>
    <mergeCell ref="AI15:AI18"/>
    <mergeCell ref="M15:M18"/>
    <mergeCell ref="N15:N18"/>
    <mergeCell ref="C8:C13"/>
    <mergeCell ref="D8:D13"/>
    <mergeCell ref="E8:E13"/>
    <mergeCell ref="F8:F13"/>
    <mergeCell ref="AI8:AI13"/>
    <mergeCell ref="S12:S13"/>
    <mergeCell ref="C15:C18"/>
    <mergeCell ref="D15:D18"/>
    <mergeCell ref="E15:E18"/>
    <mergeCell ref="F15:F18"/>
    <mergeCell ref="G15:G18"/>
    <mergeCell ref="H15:H18"/>
    <mergeCell ref="M8:M13"/>
    <mergeCell ref="N8:N13"/>
    <mergeCell ref="O8:O13"/>
    <mergeCell ref="P8:P13"/>
    <mergeCell ref="Q8:Q13"/>
    <mergeCell ref="R8:R13"/>
    <mergeCell ref="I15:I18"/>
    <mergeCell ref="J15:J18"/>
    <mergeCell ref="K15:K18"/>
    <mergeCell ref="L15:L18"/>
    <mergeCell ref="K8:K13"/>
    <mergeCell ref="L8:L13"/>
    <mergeCell ref="A8:A13"/>
    <mergeCell ref="B8:B13"/>
    <mergeCell ref="O15:O18"/>
    <mergeCell ref="A15:A18"/>
    <mergeCell ref="B15:B18"/>
    <mergeCell ref="G8:G13"/>
    <mergeCell ref="H8:H13"/>
    <mergeCell ref="I8:I13"/>
    <mergeCell ref="J8:J13"/>
    <mergeCell ref="S19:S20"/>
    <mergeCell ref="AI19:AI20"/>
    <mergeCell ref="A22:A24"/>
    <mergeCell ref="B22:B24"/>
    <mergeCell ref="C22:C24"/>
    <mergeCell ref="D22:D24"/>
    <mergeCell ref="E22:E24"/>
    <mergeCell ref="F22:F24"/>
    <mergeCell ref="G22:G24"/>
    <mergeCell ref="L19:L20"/>
    <mergeCell ref="M19:M20"/>
    <mergeCell ref="N19:N20"/>
    <mergeCell ref="O19:O20"/>
    <mergeCell ref="P19:P20"/>
    <mergeCell ref="Q19:Q20"/>
    <mergeCell ref="F19:F20"/>
    <mergeCell ref="G19:G20"/>
    <mergeCell ref="H19:H20"/>
    <mergeCell ref="I19:I20"/>
    <mergeCell ref="J19:J20"/>
    <mergeCell ref="K19:K20"/>
    <mergeCell ref="AI22:AI24"/>
    <mergeCell ref="N22:N24"/>
    <mergeCell ref="A19:A20"/>
    <mergeCell ref="B25:B28"/>
    <mergeCell ref="C25:C28"/>
    <mergeCell ref="D25:D28"/>
    <mergeCell ref="E25:E28"/>
    <mergeCell ref="F25:F28"/>
    <mergeCell ref="G25:G28"/>
    <mergeCell ref="H25:H28"/>
    <mergeCell ref="I25:I28"/>
    <mergeCell ref="R19:R20"/>
    <mergeCell ref="B19:B20"/>
    <mergeCell ref="C19:C20"/>
    <mergeCell ref="D19:D20"/>
    <mergeCell ref="E19:E20"/>
    <mergeCell ref="O22:O24"/>
    <mergeCell ref="P22:P24"/>
    <mergeCell ref="Q22:Q24"/>
    <mergeCell ref="R22:R24"/>
    <mergeCell ref="S22:S23"/>
    <mergeCell ref="H22:H24"/>
    <mergeCell ref="I22:I24"/>
    <mergeCell ref="J22:J24"/>
    <mergeCell ref="K22:K24"/>
    <mergeCell ref="L22:L24"/>
    <mergeCell ref="M22:M24"/>
    <mergeCell ref="P25:P28"/>
    <mergeCell ref="Q25:Q28"/>
    <mergeCell ref="R25:R28"/>
    <mergeCell ref="AI25:AI28"/>
    <mergeCell ref="A29:A40"/>
    <mergeCell ref="B29:B40"/>
    <mergeCell ref="C29:C40"/>
    <mergeCell ref="D29:D40"/>
    <mergeCell ref="E29:E40"/>
    <mergeCell ref="F29:F40"/>
    <mergeCell ref="J25:J28"/>
    <mergeCell ref="K25:K28"/>
    <mergeCell ref="L25:L28"/>
    <mergeCell ref="M25:M28"/>
    <mergeCell ref="N25:N28"/>
    <mergeCell ref="O25:O28"/>
    <mergeCell ref="AI29:AI40"/>
    <mergeCell ref="S31:S32"/>
    <mergeCell ref="N29:N40"/>
    <mergeCell ref="O29:O40"/>
    <mergeCell ref="P29:P40"/>
    <mergeCell ref="Q29:Q40"/>
    <mergeCell ref="R29:R40"/>
    <mergeCell ref="A25:A28"/>
    <mergeCell ref="B42:B44"/>
    <mergeCell ref="C42:C44"/>
    <mergeCell ref="D42:D44"/>
    <mergeCell ref="E42:E44"/>
    <mergeCell ref="F42:F44"/>
    <mergeCell ref="G42:G44"/>
    <mergeCell ref="H42:H44"/>
    <mergeCell ref="M29:M40"/>
    <mergeCell ref="G29:G40"/>
    <mergeCell ref="H29:H40"/>
    <mergeCell ref="I29:I40"/>
    <mergeCell ref="J29:J40"/>
    <mergeCell ref="K29:K40"/>
    <mergeCell ref="L29:L40"/>
    <mergeCell ref="O42:O44"/>
    <mergeCell ref="P42:P44"/>
    <mergeCell ref="Q42:Q44"/>
    <mergeCell ref="R42:R44"/>
    <mergeCell ref="AI42:AI44"/>
    <mergeCell ref="A45:A47"/>
    <mergeCell ref="B45:B47"/>
    <mergeCell ref="C45:C47"/>
    <mergeCell ref="D45:D47"/>
    <mergeCell ref="E45:E47"/>
    <mergeCell ref="I42:I44"/>
    <mergeCell ref="J42:J44"/>
    <mergeCell ref="K42:K44"/>
    <mergeCell ref="L42:L44"/>
    <mergeCell ref="M42:M44"/>
    <mergeCell ref="N42:N44"/>
    <mergeCell ref="R45:R47"/>
    <mergeCell ref="AI45:AI47"/>
    <mergeCell ref="M45:M47"/>
    <mergeCell ref="N45:N47"/>
    <mergeCell ref="O45:O47"/>
    <mergeCell ref="P45:P47"/>
    <mergeCell ref="Q45:Q47"/>
    <mergeCell ref="A42:A44"/>
    <mergeCell ref="D48:D63"/>
    <mergeCell ref="E48:E63"/>
    <mergeCell ref="F48:F63"/>
    <mergeCell ref="G48:G63"/>
    <mergeCell ref="H48:H63"/>
    <mergeCell ref="L45:L47"/>
    <mergeCell ref="F45:F47"/>
    <mergeCell ref="G45:G47"/>
    <mergeCell ref="H45:H47"/>
    <mergeCell ref="I45:I47"/>
    <mergeCell ref="J45:J47"/>
    <mergeCell ref="K45:K47"/>
    <mergeCell ref="Q48:Q63"/>
    <mergeCell ref="R48:R63"/>
    <mergeCell ref="AI48:AI63"/>
    <mergeCell ref="A65:A69"/>
    <mergeCell ref="B65:B69"/>
    <mergeCell ref="C65:C69"/>
    <mergeCell ref="D65:D69"/>
    <mergeCell ref="E65:E69"/>
    <mergeCell ref="I48:I63"/>
    <mergeCell ref="J48:J63"/>
    <mergeCell ref="K48:K63"/>
    <mergeCell ref="L48:L63"/>
    <mergeCell ref="M48:M63"/>
    <mergeCell ref="N48:N63"/>
    <mergeCell ref="R65:R69"/>
    <mergeCell ref="AI65:AI69"/>
    <mergeCell ref="M65:M69"/>
    <mergeCell ref="N65:N69"/>
    <mergeCell ref="O65:O69"/>
    <mergeCell ref="P65:P69"/>
    <mergeCell ref="Q65:Q69"/>
    <mergeCell ref="A48:A63"/>
    <mergeCell ref="B48:B63"/>
    <mergeCell ref="C48:C63"/>
    <mergeCell ref="L65:L69"/>
    <mergeCell ref="F65:F69"/>
    <mergeCell ref="G65:G69"/>
    <mergeCell ref="H65:H69"/>
    <mergeCell ref="I65:I69"/>
    <mergeCell ref="J65:J69"/>
    <mergeCell ref="K65:K69"/>
    <mergeCell ref="O48:O63"/>
    <mergeCell ref="P48:P63"/>
    <mergeCell ref="Q70:Q76"/>
    <mergeCell ref="R70:R76"/>
    <mergeCell ref="AI70:AI76"/>
    <mergeCell ref="A83:A84"/>
    <mergeCell ref="B83:B84"/>
    <mergeCell ref="C83:C84"/>
    <mergeCell ref="D83:D84"/>
    <mergeCell ref="E83:E84"/>
    <mergeCell ref="I70:I76"/>
    <mergeCell ref="J70:J76"/>
    <mergeCell ref="K70:K76"/>
    <mergeCell ref="L70:L76"/>
    <mergeCell ref="M70:M76"/>
    <mergeCell ref="N70:N76"/>
    <mergeCell ref="A70:A76"/>
    <mergeCell ref="B70:B76"/>
    <mergeCell ref="C70:C76"/>
    <mergeCell ref="D70:D76"/>
    <mergeCell ref="E70:E76"/>
    <mergeCell ref="F70:F76"/>
    <mergeCell ref="G70:G76"/>
    <mergeCell ref="H70:H76"/>
    <mergeCell ref="A86:A90"/>
    <mergeCell ref="B86:B90"/>
    <mergeCell ref="C86:C90"/>
    <mergeCell ref="D86:D90"/>
    <mergeCell ref="E86:E90"/>
    <mergeCell ref="F86:F90"/>
    <mergeCell ref="G86:G90"/>
    <mergeCell ref="O70:O76"/>
    <mergeCell ref="P70:P76"/>
    <mergeCell ref="AI86:AI90"/>
    <mergeCell ref="S87:S88"/>
    <mergeCell ref="H86:H90"/>
    <mergeCell ref="I86:I90"/>
    <mergeCell ref="J86:J90"/>
    <mergeCell ref="K86:K90"/>
    <mergeCell ref="L86:L90"/>
    <mergeCell ref="M86:M90"/>
    <mergeCell ref="F83:F84"/>
    <mergeCell ref="G83:G84"/>
    <mergeCell ref="H83:H84"/>
    <mergeCell ref="C91:C92"/>
    <mergeCell ref="D91:D92"/>
    <mergeCell ref="E91:E92"/>
    <mergeCell ref="F91:F92"/>
    <mergeCell ref="N86:N90"/>
    <mergeCell ref="O86:O90"/>
    <mergeCell ref="P86:P90"/>
    <mergeCell ref="Q86:Q90"/>
    <mergeCell ref="R86:R90"/>
    <mergeCell ref="AI91:AI92"/>
    <mergeCell ref="A95:A96"/>
    <mergeCell ref="B95:B96"/>
    <mergeCell ref="C95:C96"/>
    <mergeCell ref="D95:D96"/>
    <mergeCell ref="E95:E96"/>
    <mergeCell ref="F95:F96"/>
    <mergeCell ref="G95:G96"/>
    <mergeCell ref="H95:H96"/>
    <mergeCell ref="I95:I96"/>
    <mergeCell ref="M91:M92"/>
    <mergeCell ref="N91:N92"/>
    <mergeCell ref="O91:O92"/>
    <mergeCell ref="P91:P92"/>
    <mergeCell ref="Q91:Q92"/>
    <mergeCell ref="R91:R92"/>
    <mergeCell ref="G91:G92"/>
    <mergeCell ref="H91:H92"/>
    <mergeCell ref="I91:I92"/>
    <mergeCell ref="J91:J92"/>
    <mergeCell ref="K91:K92"/>
    <mergeCell ref="L91:L92"/>
    <mergeCell ref="A91:A92"/>
    <mergeCell ref="B91:B92"/>
    <mergeCell ref="P95:P96"/>
    <mergeCell ref="Q95:Q96"/>
    <mergeCell ref="R95:R96"/>
    <mergeCell ref="AI95:AI96"/>
    <mergeCell ref="A98:A99"/>
    <mergeCell ref="B98:B99"/>
    <mergeCell ref="C98:C99"/>
    <mergeCell ref="D98:D99"/>
    <mergeCell ref="E98:E99"/>
    <mergeCell ref="F98:F99"/>
    <mergeCell ref="J95:J96"/>
    <mergeCell ref="K95:K96"/>
    <mergeCell ref="L95:L96"/>
    <mergeCell ref="M95:M96"/>
    <mergeCell ref="N95:N96"/>
    <mergeCell ref="O95:O96"/>
    <mergeCell ref="AI102:AI105"/>
    <mergeCell ref="H102:H105"/>
    <mergeCell ref="I102:I105"/>
    <mergeCell ref="J102:J105"/>
    <mergeCell ref="K102:K105"/>
    <mergeCell ref="L102:L105"/>
    <mergeCell ref="M102:M105"/>
    <mergeCell ref="G98:G99"/>
    <mergeCell ref="A102:A105"/>
    <mergeCell ref="B102:B105"/>
    <mergeCell ref="C102:C105"/>
    <mergeCell ref="D102:D105"/>
    <mergeCell ref="E102:E105"/>
    <mergeCell ref="F102:F105"/>
    <mergeCell ref="G102:G105"/>
    <mergeCell ref="C106:C107"/>
    <mergeCell ref="D106:D107"/>
    <mergeCell ref="E106:E107"/>
    <mergeCell ref="F106:F107"/>
    <mergeCell ref="N102:N105"/>
    <mergeCell ref="O102:O105"/>
    <mergeCell ref="P102:P105"/>
    <mergeCell ref="Q102:Q105"/>
    <mergeCell ref="R102:R105"/>
    <mergeCell ref="AI106:AI107"/>
    <mergeCell ref="A110:A112"/>
    <mergeCell ref="B110:B112"/>
    <mergeCell ref="C110:C112"/>
    <mergeCell ref="D110:D112"/>
    <mergeCell ref="E110:E112"/>
    <mergeCell ref="F110:F112"/>
    <mergeCell ref="G110:G112"/>
    <mergeCell ref="H110:H112"/>
    <mergeCell ref="I110:I112"/>
    <mergeCell ref="M106:M107"/>
    <mergeCell ref="N106:N107"/>
    <mergeCell ref="O106:O107"/>
    <mergeCell ref="P106:P107"/>
    <mergeCell ref="Q106:Q107"/>
    <mergeCell ref="R106:R107"/>
    <mergeCell ref="G106:G107"/>
    <mergeCell ref="H106:H107"/>
    <mergeCell ref="I106:I107"/>
    <mergeCell ref="J106:J107"/>
    <mergeCell ref="K106:K107"/>
    <mergeCell ref="L106:L107"/>
    <mergeCell ref="A106:A107"/>
    <mergeCell ref="B106:B107"/>
    <mergeCell ref="P110:P112"/>
    <mergeCell ref="Q110:Q112"/>
    <mergeCell ref="R110:R112"/>
    <mergeCell ref="AI110:AI112"/>
    <mergeCell ref="A116:A129"/>
    <mergeCell ref="B116:B129"/>
    <mergeCell ref="C116:C129"/>
    <mergeCell ref="D116:D129"/>
    <mergeCell ref="E116:E129"/>
    <mergeCell ref="F116:F129"/>
    <mergeCell ref="J110:J112"/>
    <mergeCell ref="K110:K112"/>
    <mergeCell ref="L110:L112"/>
    <mergeCell ref="M110:M112"/>
    <mergeCell ref="N110:N112"/>
    <mergeCell ref="O110:O112"/>
    <mergeCell ref="AI116:AI129"/>
    <mergeCell ref="M116:M129"/>
    <mergeCell ref="N116:N129"/>
    <mergeCell ref="O116:O129"/>
    <mergeCell ref="P116:P129"/>
    <mergeCell ref="Q116:Q129"/>
    <mergeCell ref="R116:R129"/>
    <mergeCell ref="G116:G129"/>
    <mergeCell ref="H116:H129"/>
    <mergeCell ref="I116:I129"/>
    <mergeCell ref="J116:J129"/>
    <mergeCell ref="K116:K129"/>
    <mergeCell ref="L116:L129"/>
    <mergeCell ref="P130:P137"/>
    <mergeCell ref="Q130:Q137"/>
    <mergeCell ref="R130:R137"/>
    <mergeCell ref="AI130:AI137"/>
    <mergeCell ref="M130:M137"/>
    <mergeCell ref="N130:N137"/>
    <mergeCell ref="O130:O137"/>
    <mergeCell ref="H130:H137"/>
    <mergeCell ref="I130:I137"/>
    <mergeCell ref="A138:A144"/>
    <mergeCell ref="B138:B144"/>
    <mergeCell ref="C138:C144"/>
    <mergeCell ref="D138:D144"/>
    <mergeCell ref="E138:E144"/>
    <mergeCell ref="F138:F144"/>
    <mergeCell ref="J130:J137"/>
    <mergeCell ref="K130:K137"/>
    <mergeCell ref="L130:L137"/>
    <mergeCell ref="A130:A137"/>
    <mergeCell ref="B130:B137"/>
    <mergeCell ref="C130:C137"/>
    <mergeCell ref="D130:D137"/>
    <mergeCell ref="E130:E137"/>
    <mergeCell ref="F130:F137"/>
    <mergeCell ref="G130:G137"/>
    <mergeCell ref="AI138:AI144"/>
    <mergeCell ref="A145:A147"/>
    <mergeCell ref="B145:B147"/>
    <mergeCell ref="C145:C147"/>
    <mergeCell ref="D145:D147"/>
    <mergeCell ref="E145:E147"/>
    <mergeCell ref="F145:F147"/>
    <mergeCell ref="G145:G147"/>
    <mergeCell ref="H145:H147"/>
    <mergeCell ref="I145:I147"/>
    <mergeCell ref="M138:M144"/>
    <mergeCell ref="N138:N144"/>
    <mergeCell ref="O138:O144"/>
    <mergeCell ref="P138:P144"/>
    <mergeCell ref="Q138:Q144"/>
    <mergeCell ref="R138:R144"/>
    <mergeCell ref="G138:G144"/>
    <mergeCell ref="H138:H144"/>
    <mergeCell ref="I138:I144"/>
    <mergeCell ref="J138:J144"/>
    <mergeCell ref="K138:K144"/>
    <mergeCell ref="L138:L144"/>
    <mergeCell ref="P145:P147"/>
    <mergeCell ref="Q145:Q147"/>
    <mergeCell ref="R145:R147"/>
    <mergeCell ref="AI145:AI147"/>
    <mergeCell ref="A148:A151"/>
    <mergeCell ref="B148:B151"/>
    <mergeCell ref="C148:C151"/>
    <mergeCell ref="D148:D151"/>
    <mergeCell ref="E148:E151"/>
    <mergeCell ref="F148:F151"/>
    <mergeCell ref="J145:J147"/>
    <mergeCell ref="K145:K147"/>
    <mergeCell ref="L145:L147"/>
    <mergeCell ref="M145:M147"/>
    <mergeCell ref="N145:N147"/>
    <mergeCell ref="O145:O147"/>
    <mergeCell ref="AI148:AI151"/>
    <mergeCell ref="M148:M151"/>
    <mergeCell ref="N148:N151"/>
    <mergeCell ref="O148:O151"/>
    <mergeCell ref="P148:P151"/>
    <mergeCell ref="Q148:Q151"/>
    <mergeCell ref="R148:R151"/>
    <mergeCell ref="G148:G151"/>
    <mergeCell ref="H148:H151"/>
    <mergeCell ref="I148:I151"/>
    <mergeCell ref="A152:A157"/>
    <mergeCell ref="B152:B157"/>
    <mergeCell ref="C152:C157"/>
    <mergeCell ref="D152:D157"/>
    <mergeCell ref="E152:E157"/>
    <mergeCell ref="F152:F157"/>
    <mergeCell ref="G152:G157"/>
    <mergeCell ref="H152:H157"/>
    <mergeCell ref="I152:I157"/>
    <mergeCell ref="J148:J151"/>
    <mergeCell ref="K148:K151"/>
    <mergeCell ref="L148:L151"/>
    <mergeCell ref="P152:P157"/>
    <mergeCell ref="Q152:Q157"/>
    <mergeCell ref="R152:R157"/>
    <mergeCell ref="AI152:AI157"/>
    <mergeCell ref="A158:A160"/>
    <mergeCell ref="B158:B160"/>
    <mergeCell ref="C158:C160"/>
    <mergeCell ref="D158:D160"/>
    <mergeCell ref="E158:E160"/>
    <mergeCell ref="F158:F160"/>
    <mergeCell ref="J152:J157"/>
    <mergeCell ref="K152:K157"/>
    <mergeCell ref="L152:L157"/>
    <mergeCell ref="M152:M157"/>
    <mergeCell ref="N152:N157"/>
    <mergeCell ref="O152:O157"/>
    <mergeCell ref="AI158:AI160"/>
    <mergeCell ref="M158:M160"/>
    <mergeCell ref="N158:N160"/>
    <mergeCell ref="O158:O160"/>
    <mergeCell ref="P158:P160"/>
    <mergeCell ref="A161:A162"/>
    <mergeCell ref="B161:B162"/>
    <mergeCell ref="C161:C162"/>
    <mergeCell ref="D161:D162"/>
    <mergeCell ref="E161:E162"/>
    <mergeCell ref="F161:F162"/>
    <mergeCell ref="G161:G162"/>
    <mergeCell ref="H161:H162"/>
    <mergeCell ref="I161:I162"/>
    <mergeCell ref="Q158:Q160"/>
    <mergeCell ref="R158:R160"/>
    <mergeCell ref="G158:G160"/>
    <mergeCell ref="H158:H160"/>
    <mergeCell ref="I158:I160"/>
    <mergeCell ref="J158:J160"/>
    <mergeCell ref="K158:K160"/>
    <mergeCell ref="L158:L160"/>
    <mergeCell ref="P161:P162"/>
    <mergeCell ref="Q161:Q162"/>
    <mergeCell ref="R161:R162"/>
    <mergeCell ref="AI161:AI162"/>
    <mergeCell ref="A165:A166"/>
    <mergeCell ref="B165:B166"/>
    <mergeCell ref="C165:C166"/>
    <mergeCell ref="D165:D166"/>
    <mergeCell ref="E165:E166"/>
    <mergeCell ref="F165:F166"/>
    <mergeCell ref="J161:J162"/>
    <mergeCell ref="K161:K162"/>
    <mergeCell ref="L161:L162"/>
    <mergeCell ref="M161:M162"/>
    <mergeCell ref="N161:N162"/>
    <mergeCell ref="O161:O162"/>
    <mergeCell ref="AI165:AI166"/>
    <mergeCell ref="M165:M166"/>
    <mergeCell ref="N165:N166"/>
    <mergeCell ref="O165:O166"/>
    <mergeCell ref="P165:P166"/>
    <mergeCell ref="Q165:Q166"/>
    <mergeCell ref="R165:R166"/>
    <mergeCell ref="G165:G166"/>
    <mergeCell ref="H165:H166"/>
    <mergeCell ref="I165:I166"/>
    <mergeCell ref="J165:J166"/>
    <mergeCell ref="A167:A170"/>
    <mergeCell ref="B167:B170"/>
    <mergeCell ref="C167:C170"/>
    <mergeCell ref="D167:D170"/>
    <mergeCell ref="E167:E170"/>
    <mergeCell ref="F167:F170"/>
    <mergeCell ref="G167:G170"/>
    <mergeCell ref="H167:H170"/>
    <mergeCell ref="I167:I170"/>
    <mergeCell ref="K165:K166"/>
    <mergeCell ref="L165:L166"/>
    <mergeCell ref="P167:P170"/>
    <mergeCell ref="Q167:Q170"/>
    <mergeCell ref="R167:R170"/>
    <mergeCell ref="AI167:AI170"/>
    <mergeCell ref="A172:A173"/>
    <mergeCell ref="B172:B173"/>
    <mergeCell ref="C172:C173"/>
    <mergeCell ref="D172:D173"/>
    <mergeCell ref="E172:E173"/>
    <mergeCell ref="F172:F173"/>
    <mergeCell ref="J167:J170"/>
    <mergeCell ref="K167:K170"/>
    <mergeCell ref="L167:L170"/>
    <mergeCell ref="M167:M170"/>
    <mergeCell ref="N167:N170"/>
    <mergeCell ref="O167:O170"/>
    <mergeCell ref="AI172:AI173"/>
    <mergeCell ref="M172:M173"/>
    <mergeCell ref="N172:N173"/>
    <mergeCell ref="O172:O173"/>
    <mergeCell ref="P172:P173"/>
    <mergeCell ref="Q172:Q173"/>
    <mergeCell ref="A174:A175"/>
    <mergeCell ref="B174:B175"/>
    <mergeCell ref="C174:C175"/>
    <mergeCell ref="D174:D175"/>
    <mergeCell ref="E174:E175"/>
    <mergeCell ref="F174:F175"/>
    <mergeCell ref="G174:G175"/>
    <mergeCell ref="H174:H175"/>
    <mergeCell ref="I174:I175"/>
    <mergeCell ref="R172:R173"/>
    <mergeCell ref="G172:G173"/>
    <mergeCell ref="H172:H173"/>
    <mergeCell ref="I172:I173"/>
    <mergeCell ref="J172:J173"/>
    <mergeCell ref="K172:K173"/>
    <mergeCell ref="L172:L173"/>
    <mergeCell ref="P174:P175"/>
    <mergeCell ref="Q174:Q175"/>
    <mergeCell ref="R174:R175"/>
    <mergeCell ref="AI174:AI175"/>
    <mergeCell ref="A176:A180"/>
    <mergeCell ref="B176:B180"/>
    <mergeCell ref="C176:C180"/>
    <mergeCell ref="D176:D180"/>
    <mergeCell ref="E176:E180"/>
    <mergeCell ref="F176:F180"/>
    <mergeCell ref="J174:J175"/>
    <mergeCell ref="K174:K175"/>
    <mergeCell ref="L174:L175"/>
    <mergeCell ref="M174:M175"/>
    <mergeCell ref="N174:N175"/>
    <mergeCell ref="O174:O175"/>
    <mergeCell ref="AI176:AI180"/>
    <mergeCell ref="M176:M180"/>
    <mergeCell ref="N176:N180"/>
    <mergeCell ref="O176:O180"/>
    <mergeCell ref="P176:P180"/>
    <mergeCell ref="Q176:Q180"/>
    <mergeCell ref="R176:R180"/>
    <mergeCell ref="G176:G180"/>
    <mergeCell ref="H176:H180"/>
    <mergeCell ref="I176:I180"/>
    <mergeCell ref="J176:J180"/>
    <mergeCell ref="A182:A183"/>
    <mergeCell ref="B182:B183"/>
    <mergeCell ref="C182:C183"/>
    <mergeCell ref="D182:D183"/>
    <mergeCell ref="E182:E183"/>
    <mergeCell ref="F182:F183"/>
    <mergeCell ref="G182:G183"/>
    <mergeCell ref="H182:H183"/>
    <mergeCell ref="I182:I183"/>
    <mergeCell ref="K176:K180"/>
    <mergeCell ref="L176:L180"/>
    <mergeCell ref="P182:P183"/>
    <mergeCell ref="Q182:Q183"/>
    <mergeCell ref="R182:R183"/>
    <mergeCell ref="AI182:AI183"/>
    <mergeCell ref="A189:A190"/>
    <mergeCell ref="B189:B190"/>
    <mergeCell ref="C189:C190"/>
    <mergeCell ref="D189:D190"/>
    <mergeCell ref="E189:E190"/>
    <mergeCell ref="F189:F190"/>
    <mergeCell ref="J182:J183"/>
    <mergeCell ref="K182:K183"/>
    <mergeCell ref="L182:L183"/>
    <mergeCell ref="M182:M183"/>
    <mergeCell ref="N182:N183"/>
    <mergeCell ref="O182:O183"/>
    <mergeCell ref="AI189:AI190"/>
    <mergeCell ref="M189:M190"/>
    <mergeCell ref="N189:N190"/>
    <mergeCell ref="O189:O190"/>
    <mergeCell ref="P189:P190"/>
    <mergeCell ref="Q189:Q190"/>
    <mergeCell ref="A191:A198"/>
    <mergeCell ref="B191:B198"/>
    <mergeCell ref="C191:C198"/>
    <mergeCell ref="D191:D198"/>
    <mergeCell ref="E191:E198"/>
    <mergeCell ref="F191:F198"/>
    <mergeCell ref="G191:G198"/>
    <mergeCell ref="H191:H198"/>
    <mergeCell ref="I191:I198"/>
    <mergeCell ref="R189:R190"/>
    <mergeCell ref="G189:G190"/>
    <mergeCell ref="H189:H190"/>
    <mergeCell ref="I189:I190"/>
    <mergeCell ref="J189:J190"/>
    <mergeCell ref="K189:K190"/>
    <mergeCell ref="L189:L190"/>
    <mergeCell ref="P191:P198"/>
    <mergeCell ref="Q191:Q198"/>
    <mergeCell ref="R191:R198"/>
    <mergeCell ref="S191:S196"/>
    <mergeCell ref="AI191:AI198"/>
    <mergeCell ref="S197:S198"/>
    <mergeCell ref="J191:J198"/>
    <mergeCell ref="K191:K198"/>
    <mergeCell ref="L191:L198"/>
    <mergeCell ref="M191:M198"/>
    <mergeCell ref="N191:N198"/>
    <mergeCell ref="O191:O198"/>
  </mergeCells>
  <printOptions horizontalCentered="1" verticalCentered="1"/>
  <pageMargins left="0.39370078740157483" right="0.39370078740157483" top="0.39370078740157483" bottom="0.39370078740157483" header="0.39370078740157483" footer="0.31496062992125984"/>
  <pageSetup paperSize="5" scale="14" fitToHeight="0" orientation="landscape" r:id="rId1"/>
  <rowBreaks count="7" manualBreakCount="7">
    <brk id="31" max="39" man="1"/>
    <brk id="81" max="39" man="1"/>
    <brk id="99" max="39" man="1"/>
    <brk id="129" max="39" man="1"/>
    <brk id="151" max="39" man="1"/>
    <brk id="170" max="39" man="1"/>
    <brk id="185"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- 2022 </vt:lpstr>
      <vt:lpstr>'PES - 2022 '!Área_de_impresión</vt:lpstr>
      <vt:lpstr>'PES - 2022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Edgar Felipe Restrepo Sánchez</cp:lastModifiedBy>
  <dcterms:created xsi:type="dcterms:W3CDTF">2022-11-29T12:39:48Z</dcterms:created>
  <dcterms:modified xsi:type="dcterms:W3CDTF">2023-01-20T16:27:37Z</dcterms:modified>
</cp:coreProperties>
</file>